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Lainnya'!$A$1:$E$24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E22" i="4" l="1"/>
  <c r="E21" i="4" s="1"/>
  <c r="E16" i="4"/>
  <c r="E12" i="4"/>
  <c r="E8" i="4"/>
  <c r="E19" i="9"/>
  <c r="E14" i="9"/>
  <c r="E27" i="2"/>
  <c r="F34" i="2"/>
  <c r="F27" i="2"/>
  <c r="F22" i="2"/>
  <c r="F16" i="2"/>
  <c r="F12" i="2"/>
  <c r="D52" i="1"/>
  <c r="D41" i="1"/>
  <c r="D23" i="1"/>
  <c r="D18" i="1"/>
  <c r="D12" i="1"/>
  <c r="C8" i="16"/>
  <c r="C11" i="16"/>
  <c r="C10" i="16"/>
  <c r="C9" i="16"/>
  <c r="C7" i="16"/>
  <c r="C41" i="1"/>
  <c r="C52" i="1"/>
  <c r="F65" i="10"/>
  <c r="D65" i="10"/>
  <c r="C17" i="16" l="1"/>
  <c r="F11" i="2"/>
  <c r="F8" i="2" s="1"/>
  <c r="F25" i="2" s="1"/>
  <c r="F39" i="2" s="1"/>
  <c r="F43" i="2" s="1"/>
  <c r="F14" i="10"/>
  <c r="F20" i="10" s="1"/>
  <c r="D14" i="10"/>
  <c r="D20" i="10" s="1"/>
  <c r="C14" i="10"/>
  <c r="C20" i="10" s="1"/>
  <c r="D15" i="15"/>
  <c r="E15" i="15"/>
  <c r="F15" i="15"/>
  <c r="G15" i="15"/>
  <c r="H15" i="15"/>
  <c r="F9" i="15"/>
  <c r="G9" i="15"/>
  <c r="H9" i="15"/>
  <c r="D9" i="15"/>
  <c r="D20" i="15" s="1"/>
  <c r="D51" i="10" l="1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D19" i="9"/>
  <c r="D14" i="9"/>
  <c r="I21" i="15"/>
  <c r="I19" i="15"/>
  <c r="I18" i="15"/>
  <c r="I17" i="15"/>
  <c r="I16" i="15"/>
  <c r="I14" i="15"/>
  <c r="I13" i="15"/>
  <c r="I12" i="15"/>
  <c r="I11" i="15"/>
  <c r="H20" i="15"/>
  <c r="G20" i="15"/>
  <c r="F20" i="15"/>
  <c r="E20" i="15"/>
  <c r="I8" i="15"/>
  <c r="D12" i="4"/>
  <c r="D22" i="4"/>
  <c r="D21" i="4" s="1"/>
  <c r="I15" i="15" l="1"/>
  <c r="I20" i="15"/>
  <c r="E22" i="2"/>
  <c r="E16" i="2" l="1"/>
  <c r="E12" i="2"/>
  <c r="G32" i="2"/>
  <c r="D56" i="1"/>
  <c r="C56" i="1"/>
  <c r="C18" i="1"/>
  <c r="E11" i="2" l="1"/>
  <c r="E25" i="2" s="1"/>
  <c r="E39" i="2" s="1"/>
  <c r="E43" i="2" s="1"/>
  <c r="C23" i="1"/>
  <c r="C12" i="1"/>
  <c r="D36" i="1" l="1"/>
  <c r="C36" i="1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<sst xmlns="http://schemas.openxmlformats.org/spreadsheetml/2006/main" count="379" uniqueCount="269">
  <si>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</si>
  <si>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</si>
  <si>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</si>
  <si>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</si>
  <si>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</si>
  <si>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</si>
  <si>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</si>
  <si>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</si>
  <si>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</si>
  <si>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</si>
  <si>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</si>
  <si>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</si>
  <si>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</si>
  <si>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</si>
  <si>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</si>
  <si>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</si>
  <si>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</si>
  <si>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</si>
  <si>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</si>
  <si>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</si>
  <si>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</si>
  <si>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</si>
  <si>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</si>
  <si>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</si>
  <si>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</si>
  <si>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</si>
  <si>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</si>
  <si>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</si>
  <si>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</si>
  <si>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</si>
  <si>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</si>
  <si>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</si>
  <si>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</si>
  <si>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</si>
  <si>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</si>
  <si>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</si>
  <si>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</si>
  <si>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</si>
  <si>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</si>
  <si>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</si>
  <si>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</si>
  <si>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</si>
  <si>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</si>
  <si>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</si>
  <si>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</si>
  <si>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</si>
  <si>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</si>
  <si>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</si>
  <si>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</si>
  <si>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</si>
  <si>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</si>
  <si>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Audited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</si>
  <si>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</si>
  <si>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</si>
  <si>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</si>
  <si>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</si>
  <si>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</si>
  <si>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</si>
  <si>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</si>
  <si>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</si>
  <si>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</si>
  <si>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</si>
  <si>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</si>
  <si>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</si>
  <si>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</si>
  <si>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</si>
  <si>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</si>
  <si>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</si>
  <si>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</si>
  <si>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</si>
  <si>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</si>
  <si>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</si>
  <si>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</si>
  <si>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</si>
  <si>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</si>
  <si>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</si>
  <si>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</si>
  <si>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</si>
  <si>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</si>
  <si>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</si>
  <si>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</si>
  <si>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</si>
  <si>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</si>
  <si>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</si>
  <si>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</si>
  <si>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</si>
  <si>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</si>
  <si>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</si>
  <si>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</si>
  <si>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</si>
  <si>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</si>
  <si>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</si>
  <si>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</si>
  <si>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</si>
  <si>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</si>
  <si>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</si>
  <si>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</si>
  <si>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</si>
  <si>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</si>
  <si>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</si>
  <si>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</si>
  <si>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</si>
  <si>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</si>
  <si>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</si>
  <si>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</si>
  <si>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</si>
  <si>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</si>
  <si>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</si>
  <si>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</si>
  <si>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</si>
  <si>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</si>
  <si>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</si>
  <si>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</si>
  <si>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</si>
  <si>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</si>
  <si>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</si>
  <si>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</si>
  <si>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</si>
  <si>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</si>
  <si>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</si>
  <si>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</si>
  <si>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</si>
  <si>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</si>
  <si>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</si>
  <si>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</si>
  <si>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</si>
  <si>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</si>
  <si>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</si>
  <si>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</si>
  <si>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</si>
  <si>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</si>
  <si>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</si>
  <si>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</si>
  <si>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</si>
  <si>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</si>
  <si>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</si>
  <si>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</si>
  <si>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</si>
  <si>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</si>
  <si>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</si>
  <si>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</si>
  <si>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</si>
  <si>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</si>
  <si>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</si>
  <si>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</si>
  <si>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</si>
  <si>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</si>
  <si>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</si>
  <si>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</si>
  <si>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</si>
  <si>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</si>
  <si>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</si>
  <si>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</si>
  <si>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</si>
  <si>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</si>
  <si>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</si>
  <si>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</si>
  <si>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</si>
  <si>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</si>
  <si>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</si>
  <si>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</si>
  <si>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</si>
  <si>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</si>
  <si>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</si>
  <si>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</si>
  <si>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</si>
  <si>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</si>
  <si>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</si>
  <si>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</si>
  <si>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</si>
  <si>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</si>
  <si>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</si>
  <si>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</si>
  <si>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</si>
  <si>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</si>
  <si>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</si>
  <si>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</si>
  <si>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</si>
  <si>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</si>
  <si>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</si>
  <si>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</si>
  <si>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</si>
  <si>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</si>
  <si>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</si>
  <si>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</si>
  <si>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</si>
  <si>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</si>
  <si>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</si>
  <si>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</si>
  <si>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</si>
  <si>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</si>
  <si>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</si>
  <si>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</si>
  <si>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</si>
  <si>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</si>
  <si>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</si>
  <si>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</si>
  <si>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</si>
  <si>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</si>
  <si>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</si>
  <si>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</si>
  <si>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</si>
  <si>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</si>
  <si>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</si>
  <si>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</si>
  <si>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</si>
  <si>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</si>
  <si>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</si>
  <si>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</si>
  <si>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</si>
  <si>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</si>
  <si>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</si>
  <si>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</si>
  <si>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</si>
  <si>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</si>
  <si>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</si>
  <si>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</si>
  <si>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</si>
  <si>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</si>
  <si>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</si>
  <si>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</si>
  <si>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</si>
  <si>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</si>
  <si>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</si>
  <si>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</si>
  <si>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</si>
  <si>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</si>
  <si>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</si>
  <si>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</si>
  <si>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</si>
  <si>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</si>
  <si>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</si>
  <si>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</si>
  <si>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</si>
  <si>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</si>
  <si>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</si>
  <si>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</si>
  <si>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</si>
  <si>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</si>
  <si>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</si>
  <si>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</si>
  <si>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</si>
  <si>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</si>
  <si>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</si>
  <si>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</si>
  <si>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1. MAKMUR</t>
  </si>
  <si>
    <t>Nama Kantor Akuntan Publik yang mengaudit laporan tahunan : BUSTAN, EZEDDIN &amp; PUTRANTO</t>
  </si>
  <si>
    <t>Nama Kantor Akuntan Publik yang mengaudit laporan tahunan : HERRY PUTRANTO, CPA</t>
  </si>
  <si>
    <t>3.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</si>
  <si>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4. Laporan Keuangan Publikasi ini sepenuhnya menjadi tanggung jawab Direksi BPRS.</t>
  </si>
  <si>
    <t>2. Laporan keuangan tahunan BPRS dengan total Aset kurang dari Rp 10M telah dipertanggungjawabkan kepada RUPS.</t>
  </si>
  <si>
    <t>1. Laporan keuangan tahunan BPRS dengan total Aset paling sedikit Rp 10M telah diaudit oleh Akuntan Publik.</t>
  </si>
  <si>
    <t>Posisi Desember 2020</t>
  </si>
  <si>
    <t>31 Desember 2020</t>
  </si>
  <si>
    <t>1. PEMDA KAMPAR</t>
  </si>
  <si>
    <t>3. MAWARDI MUHAMMAD SALEH</t>
  </si>
  <si>
    <t>5. SYAWIR HAMID</t>
  </si>
  <si>
    <t>Tanggal: 31 Desember 2021</t>
  </si>
  <si>
    <t>Posisi Desember 2021</t>
  </si>
  <si>
    <t>Periode s.d 31 Desember 2021</t>
  </si>
  <si>
    <t>31 Desember 2021</t>
  </si>
  <si>
    <t>2. ABDU RACHIM IDRIS</t>
  </si>
  <si>
    <t>1. MAWARDI MUHAMMAD SALEH</t>
  </si>
  <si>
    <t xml:space="preserve"> 31 Desember 2021</t>
  </si>
  <si>
    <t>PT. BPRS BERKAH DANA FADHLILLAH (PERSERODA)</t>
  </si>
  <si>
    <t>Desember 2021</t>
  </si>
  <si>
    <t>Desember 2020</t>
  </si>
  <si>
    <t>Desember 2021       Audited</t>
  </si>
  <si>
    <t>Desember 2020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</si>
</sst>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6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3" fillId="2" borderId="23" xfId="1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165" fontId="4" fillId="0" borderId="2" xfId="1" applyNumberFormat="1" applyFont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0" fontId="8" fillId="4" borderId="13" xfId="3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/>
    </xf>
    <xf numFmtId="164" fontId="4" fillId="4" borderId="15" xfId="1" applyFont="1" applyFill="1" applyBorder="1" applyAlignment="1">
      <alignment vertical="center"/>
    </xf>
    <xf numFmtId="165" fontId="4" fillId="4" borderId="13" xfId="1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view="pageBreakPreview" topLeftCell="A37" workbookViewId="0">
      <selection activeCell="C58" sqref="C58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4" ht="15" customHeight="1" x14ac:dyDescent="0.2">
      <c r="A1" s="170" t="s">
        <v>80</v>
      </c>
      <c r="B1" s="170"/>
      <c r="C1" s="170"/>
      <c r="D1" s="170"/>
    </row>
    <row r="2" spans="1:4" ht="12.75" customHeight="1" x14ac:dyDescent="0.2">
      <c r="A2" s="170" t="s">
        <v>264</v>
      </c>
      <c r="B2" s="170"/>
      <c r="C2" s="170"/>
      <c r="D2" s="170"/>
    </row>
    <row r="3" spans="1:4" ht="15.95" customHeight="1" x14ac:dyDescent="0.2">
      <c r="A3" s="170" t="s">
        <v>257</v>
      </c>
      <c r="B3" s="170"/>
      <c r="C3" s="170"/>
      <c r="D3" s="170"/>
    </row>
    <row r="4" spans="1:4" ht="3" customHeight="1" x14ac:dyDescent="0.2"/>
    <row r="5" spans="1:4" ht="14.25" customHeight="1" x14ac:dyDescent="0.2">
      <c r="D5" s="59" t="s">
        <v>82</v>
      </c>
    </row>
    <row r="6" spans="1:4" s="2" customFormat="1" ht="15.95" customHeight="1" x14ac:dyDescent="0.2">
      <c r="A6" s="230" t="s">
        <v>0</v>
      </c>
      <c r="B6" s="230" t="s">
        <v>101</v>
      </c>
      <c r="C6" s="224" t="s">
        <v>258</v>
      </c>
      <c r="D6" s="224" t="s">
        <v>252</v>
      </c>
    </row>
    <row r="7" spans="1:4" s="2" customFormat="1" ht="15.95" customHeight="1" thickBot="1" x14ac:dyDescent="0.25">
      <c r="A7" s="231"/>
      <c r="B7" s="231"/>
      <c r="C7" s="229" t="s">
        <v>51</v>
      </c>
      <c r="D7" s="229" t="s">
        <v>51</v>
      </c>
    </row>
    <row r="8" spans="1:4" ht="15.95" customHeight="1" thickTop="1" x14ac:dyDescent="0.2">
      <c r="A8" s="54">
        <v>1</v>
      </c>
      <c r="B8" s="55" t="s">
        <v>52</v>
      </c>
      <c r="C8" s="117">
        <v>427661</v>
      </c>
      <c r="D8" s="117">
        <v>359125</v>
      </c>
    </row>
    <row r="9" spans="1:4" ht="15.95" customHeight="1" x14ac:dyDescent="0.2">
      <c r="A9" s="28">
        <v>2</v>
      </c>
      <c r="B9" s="56" t="s">
        <v>53</v>
      </c>
      <c r="C9" s="30">
        <v>0</v>
      </c>
      <c r="D9" s="30">
        <v>0</v>
      </c>
    </row>
    <row r="10" spans="1:4" ht="15.95" customHeight="1" x14ac:dyDescent="0.2">
      <c r="A10" s="28">
        <v>3</v>
      </c>
      <c r="B10" s="56" t="s">
        <v>78</v>
      </c>
      <c r="C10" s="30">
        <v>0</v>
      </c>
      <c r="D10" s="30">
        <v>0</v>
      </c>
    </row>
    <row r="11" spans="1:4" ht="15.95" customHeight="1" x14ac:dyDescent="0.2">
      <c r="A11" s="28">
        <v>4</v>
      </c>
      <c r="B11" s="56" t="s">
        <v>79</v>
      </c>
      <c r="C11" s="30">
        <v>24464540</v>
      </c>
      <c r="D11" s="30">
        <v>20854128</v>
      </c>
    </row>
    <row r="12" spans="1:4" ht="15.95" customHeight="1" x14ac:dyDescent="0.2">
      <c r="A12" s="169">
        <v>5</v>
      </c>
      <c r="B12" s="57" t="s">
        <v>56</v>
      </c>
      <c r="C12" s="30">
        <f>SUM(C13:C17)</f>
        <v>34723951</v>
      </c>
      <c r="D12" s="30">
        <f>SUM(D13:D17)</f>
        <v>25344792</v>
      </c>
    </row>
    <row r="13" spans="1:4" ht="15.95" customHeight="1" x14ac:dyDescent="0.2">
      <c r="A13" s="169"/>
      <c r="B13" s="57" t="s">
        <v>57</v>
      </c>
      <c r="C13" s="30">
        <v>34652655</v>
      </c>
      <c r="D13" s="30">
        <v>25211706</v>
      </c>
    </row>
    <row r="14" spans="1:4" ht="15.95" customHeight="1" x14ac:dyDescent="0.2">
      <c r="A14" s="169"/>
      <c r="B14" s="57" t="s">
        <v>72</v>
      </c>
      <c r="C14" s="30">
        <v>0</v>
      </c>
      <c r="D14" s="30">
        <v>0</v>
      </c>
    </row>
    <row r="15" spans="1:4" ht="15.95" customHeight="1" x14ac:dyDescent="0.2">
      <c r="A15" s="169"/>
      <c r="B15" s="57" t="s">
        <v>58</v>
      </c>
      <c r="C15" s="30">
        <v>28927</v>
      </c>
      <c r="D15" s="30">
        <v>36427</v>
      </c>
    </row>
    <row r="16" spans="1:4" ht="15.95" customHeight="1" x14ac:dyDescent="0.2">
      <c r="A16" s="169"/>
      <c r="B16" s="57" t="s">
        <v>73</v>
      </c>
      <c r="C16" s="30">
        <v>42369</v>
      </c>
      <c r="D16" s="30">
        <v>96659</v>
      </c>
    </row>
    <row r="17" spans="1:4" ht="15.95" customHeight="1" x14ac:dyDescent="0.2">
      <c r="A17" s="169"/>
      <c r="B17" s="57" t="s">
        <v>59</v>
      </c>
      <c r="C17" s="30">
        <v>0</v>
      </c>
      <c r="D17" s="30">
        <v>0</v>
      </c>
    </row>
    <row r="18" spans="1:4" ht="15.95" customHeight="1" x14ac:dyDescent="0.2">
      <c r="A18" s="169">
        <v>6</v>
      </c>
      <c r="B18" s="57" t="s">
        <v>60</v>
      </c>
      <c r="C18" s="30">
        <f>SUM(C19:C21)</f>
        <v>0</v>
      </c>
      <c r="D18" s="30">
        <f>SUM(D19:D21)</f>
        <v>0</v>
      </c>
    </row>
    <row r="19" spans="1:4" ht="15.95" customHeight="1" x14ac:dyDescent="0.2">
      <c r="A19" s="169"/>
      <c r="B19" s="57" t="s">
        <v>74</v>
      </c>
      <c r="C19" s="30">
        <v>0</v>
      </c>
      <c r="D19" s="30">
        <v>0</v>
      </c>
    </row>
    <row r="20" spans="1:4" ht="15.95" customHeight="1" x14ac:dyDescent="0.2">
      <c r="A20" s="169"/>
      <c r="B20" s="57" t="s">
        <v>61</v>
      </c>
      <c r="C20" s="30">
        <v>0</v>
      </c>
      <c r="D20" s="30">
        <v>0</v>
      </c>
    </row>
    <row r="21" spans="1:4" ht="15.95" customHeight="1" x14ac:dyDescent="0.2">
      <c r="A21" s="169"/>
      <c r="B21" s="57" t="s">
        <v>62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7" t="s">
        <v>54</v>
      </c>
      <c r="C22" s="30">
        <v>0</v>
      </c>
      <c r="D22" s="30">
        <v>0</v>
      </c>
    </row>
    <row r="23" spans="1:4" ht="15.95" customHeight="1" x14ac:dyDescent="0.2">
      <c r="A23" s="169">
        <v>8</v>
      </c>
      <c r="B23" s="57" t="s">
        <v>71</v>
      </c>
      <c r="C23" s="30">
        <f>SUM(C24:C25)</f>
        <v>484795</v>
      </c>
      <c r="D23" s="30">
        <f>SUM(D24:D25)</f>
        <v>525527</v>
      </c>
    </row>
    <row r="24" spans="1:4" ht="15.95" customHeight="1" x14ac:dyDescent="0.2">
      <c r="A24" s="169"/>
      <c r="B24" s="57" t="s">
        <v>63</v>
      </c>
      <c r="C24" s="30">
        <v>224654</v>
      </c>
      <c r="D24" s="30">
        <v>168810</v>
      </c>
    </row>
    <row r="25" spans="1:4" ht="15.95" customHeight="1" x14ac:dyDescent="0.2">
      <c r="A25" s="169"/>
      <c r="B25" s="57" t="s">
        <v>64</v>
      </c>
      <c r="C25" s="30">
        <v>260141</v>
      </c>
      <c r="D25" s="30">
        <v>356717</v>
      </c>
    </row>
    <row r="26" spans="1:4" ht="15.95" customHeight="1" x14ac:dyDescent="0.2">
      <c r="A26" s="28">
        <v>9</v>
      </c>
      <c r="B26" s="58" t="s">
        <v>55</v>
      </c>
      <c r="C26" s="30">
        <v>0</v>
      </c>
      <c r="D26" s="30">
        <v>0</v>
      </c>
    </row>
    <row r="27" spans="1:4" ht="15.95" customHeight="1" x14ac:dyDescent="0.2">
      <c r="A27" s="169">
        <v>10</v>
      </c>
      <c r="B27" s="57" t="s">
        <v>75</v>
      </c>
      <c r="C27" s="30">
        <v>0</v>
      </c>
      <c r="D27" s="30">
        <v>0</v>
      </c>
    </row>
    <row r="28" spans="1:4" ht="15.95" customHeight="1" x14ac:dyDescent="0.2">
      <c r="A28" s="169"/>
      <c r="B28" s="57" t="s">
        <v>76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7" t="s">
        <v>65</v>
      </c>
      <c r="C29" s="30">
        <v>0</v>
      </c>
      <c r="D29" s="30">
        <v>0</v>
      </c>
    </row>
    <row r="30" spans="1:4" ht="15.95" customHeight="1" x14ac:dyDescent="0.2">
      <c r="A30" s="28">
        <v>12</v>
      </c>
      <c r="B30" s="57" t="s">
        <v>66</v>
      </c>
      <c r="C30" s="30">
        <v>69263</v>
      </c>
      <c r="D30" s="30">
        <v>69263</v>
      </c>
    </row>
    <row r="31" spans="1:4" ht="15.95" customHeight="1" x14ac:dyDescent="0.2">
      <c r="A31" s="169">
        <v>13</v>
      </c>
      <c r="B31" s="57" t="s">
        <v>67</v>
      </c>
      <c r="C31" s="30">
        <v>1633819</v>
      </c>
      <c r="D31" s="30">
        <v>1527224</v>
      </c>
    </row>
    <row r="32" spans="1:4" ht="15.95" customHeight="1" x14ac:dyDescent="0.2">
      <c r="A32" s="169"/>
      <c r="B32" s="57" t="s">
        <v>68</v>
      </c>
      <c r="C32" s="30">
        <v>1168017</v>
      </c>
      <c r="D32" s="30">
        <v>1027208</v>
      </c>
    </row>
    <row r="33" spans="1:7" ht="15.95" customHeight="1" x14ac:dyDescent="0.2">
      <c r="A33" s="169">
        <v>14</v>
      </c>
      <c r="B33" s="57" t="s">
        <v>69</v>
      </c>
      <c r="C33" s="30">
        <v>0</v>
      </c>
      <c r="D33" s="30">
        <v>0</v>
      </c>
    </row>
    <row r="34" spans="1:7" ht="15.95" customHeight="1" x14ac:dyDescent="0.2">
      <c r="A34" s="169"/>
      <c r="B34" s="57" t="s">
        <v>70</v>
      </c>
      <c r="C34" s="30">
        <v>0</v>
      </c>
      <c r="D34" s="30">
        <v>0</v>
      </c>
      <c r="G34" s="11"/>
    </row>
    <row r="35" spans="1:7" ht="15.95" customHeight="1" x14ac:dyDescent="0.2">
      <c r="A35" s="33">
        <v>15</v>
      </c>
      <c r="B35" s="48" t="s">
        <v>77</v>
      </c>
      <c r="C35" s="118">
        <v>343176</v>
      </c>
      <c r="D35" s="118">
        <v>338448</v>
      </c>
    </row>
    <row r="36" spans="1:7" s="12" customFormat="1" ht="24" customHeight="1" thickBot="1" x14ac:dyDescent="0.25">
      <c r="A36" s="232" t="s">
        <v>81</v>
      </c>
      <c r="B36" s="233"/>
      <c r="C36" s="234">
        <f>C8+C9+C10+C11+C12+C18+C22-C23+C26+C27-C28+C29+C30+C31-C32+C33+C34+C35</f>
        <v>60009598</v>
      </c>
      <c r="D36" s="234">
        <f>D8+D9+D10+D11+D12+D18+D22-D23+D26+D27-D28+D29+D30+D31-D32+D33+D34+D35</f>
        <v>46940245</v>
      </c>
    </row>
    <row r="37" spans="1:7" s="2" customFormat="1" ht="15.95" customHeight="1" thickTop="1" x14ac:dyDescent="0.2">
      <c r="A37" s="230" t="s">
        <v>0</v>
      </c>
      <c r="B37" s="230" t="s">
        <v>83</v>
      </c>
      <c r="C37" s="224" t="s">
        <v>265</v>
      </c>
      <c r="D37" s="224" t="s">
        <v>266</v>
      </c>
    </row>
    <row r="38" spans="1:7" s="2" customFormat="1" ht="15.95" customHeight="1" thickBot="1" x14ac:dyDescent="0.25">
      <c r="A38" s="231"/>
      <c r="B38" s="231"/>
      <c r="C38" s="229" t="s">
        <v>51</v>
      </c>
      <c r="D38" s="229" t="s">
        <v>51</v>
      </c>
    </row>
    <row r="39" spans="1:7" ht="15.95" customHeight="1" thickTop="1" x14ac:dyDescent="0.2">
      <c r="A39" s="31">
        <v>1</v>
      </c>
      <c r="B39" s="9" t="s">
        <v>84</v>
      </c>
      <c r="C39" s="30">
        <v>26603</v>
      </c>
      <c r="D39" s="30">
        <v>18840</v>
      </c>
    </row>
    <row r="40" spans="1:7" ht="15.95" customHeight="1" x14ac:dyDescent="0.2">
      <c r="A40" s="31">
        <v>2</v>
      </c>
      <c r="B40" s="9" t="s">
        <v>2</v>
      </c>
      <c r="C40" s="30">
        <v>41725590</v>
      </c>
      <c r="D40" s="30">
        <v>31504296</v>
      </c>
      <c r="F40" s="11"/>
      <c r="G40" s="5"/>
    </row>
    <row r="41" spans="1:7" ht="15.95" customHeight="1" x14ac:dyDescent="0.2">
      <c r="A41" s="31">
        <v>3</v>
      </c>
      <c r="B41" s="9" t="s">
        <v>85</v>
      </c>
      <c r="C41" s="30">
        <f>SUM(C42:C43)</f>
        <v>11174070</v>
      </c>
      <c r="D41" s="30">
        <f>SUM(D42:D43)</f>
        <v>9439620</v>
      </c>
      <c r="F41" s="11"/>
      <c r="G41" s="5"/>
    </row>
    <row r="42" spans="1:7" ht="15.95" customHeight="1" x14ac:dyDescent="0.2">
      <c r="A42" s="9"/>
      <c r="B42" s="9" t="s">
        <v>86</v>
      </c>
      <c r="C42" s="30">
        <v>0</v>
      </c>
      <c r="D42" s="30">
        <v>0</v>
      </c>
    </row>
    <row r="43" spans="1:7" ht="15.95" customHeight="1" x14ac:dyDescent="0.2">
      <c r="A43" s="9"/>
      <c r="B43" s="9" t="s">
        <v>87</v>
      </c>
      <c r="C43" s="30">
        <v>11174070</v>
      </c>
      <c r="D43" s="30">
        <v>9439620</v>
      </c>
    </row>
    <row r="44" spans="1:7" ht="15.95" customHeight="1" x14ac:dyDescent="0.2">
      <c r="A44" s="31">
        <v>4</v>
      </c>
      <c r="B44" s="9" t="s">
        <v>88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89</v>
      </c>
      <c r="C45" s="30">
        <v>0</v>
      </c>
      <c r="D45" s="30">
        <v>0</v>
      </c>
    </row>
    <row r="46" spans="1:7" ht="15.95" customHeight="1" x14ac:dyDescent="0.2">
      <c r="A46" s="31">
        <v>6</v>
      </c>
      <c r="B46" s="9" t="s">
        <v>90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91</v>
      </c>
      <c r="C47" s="30">
        <v>281848</v>
      </c>
      <c r="D47" s="30">
        <v>276063</v>
      </c>
    </row>
    <row r="48" spans="1:7" ht="15.95" customHeight="1" x14ac:dyDescent="0.2">
      <c r="A48" s="31">
        <v>8</v>
      </c>
      <c r="B48" s="9" t="s">
        <v>92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93</v>
      </c>
      <c r="C49" s="30">
        <v>4449770</v>
      </c>
      <c r="D49" s="30">
        <v>4449770</v>
      </c>
    </row>
    <row r="50" spans="1:6" ht="15.95" customHeight="1" x14ac:dyDescent="0.2">
      <c r="A50" s="31">
        <v>10</v>
      </c>
      <c r="B50" s="9" t="s">
        <v>94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95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96</v>
      </c>
      <c r="C52" s="30">
        <f>SUM(C53:C55)</f>
        <v>2345964</v>
      </c>
      <c r="D52" s="30">
        <f>SUM(D53:D55)</f>
        <v>1245903</v>
      </c>
    </row>
    <row r="53" spans="1:6" ht="15.95" customHeight="1" x14ac:dyDescent="0.2">
      <c r="A53" s="9"/>
      <c r="B53" s="9" t="s">
        <v>97</v>
      </c>
      <c r="C53" s="30">
        <v>177243</v>
      </c>
      <c r="D53" s="30">
        <v>177243</v>
      </c>
    </row>
    <row r="54" spans="1:6" ht="15.95" customHeight="1" x14ac:dyDescent="0.2">
      <c r="A54" s="9"/>
      <c r="B54" s="9" t="s">
        <v>98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99</v>
      </c>
      <c r="C55" s="30">
        <v>2136910</v>
      </c>
      <c r="D55" s="30">
        <v>1036849</v>
      </c>
    </row>
    <row r="56" spans="1:6" s="12" customFormat="1" ht="25.5" customHeight="1" x14ac:dyDescent="0.2">
      <c r="A56" s="235" t="s">
        <v>100</v>
      </c>
      <c r="B56" s="236"/>
      <c r="C56" s="237">
        <f>C39+C40+C41+C44+C45+C46+C47+C48+C49+C50+C51+C52</f>
        <v>60009598</v>
      </c>
      <c r="D56" s="237">
        <f>D39+D40+D41+D44+D45+D46+D47+D48+D49+D50+D51+D52</f>
        <v>46940245</v>
      </c>
      <c r="F56" s="42"/>
    </row>
    <row r="57" spans="1:6" ht="4.5" customHeight="1" x14ac:dyDescent="0.2"/>
    <row r="58" spans="1:6" ht="12" customHeight="1" x14ac:dyDescent="0.2"/>
    <row r="59" spans="1:6" ht="17.100000000000001" customHeight="1" x14ac:dyDescent="0.2">
      <c r="C59" s="15"/>
      <c r="D59" s="15"/>
    </row>
    <row r="63" spans="1:6" ht="17.100000000000001" customHeight="1" x14ac:dyDescent="0.2">
      <c r="C63" s="11"/>
    </row>
  </sheetData>
  <mergeCells count="15">
    <mergeCell ref="A1:D1"/>
    <mergeCell ref="A2:D2"/>
    <mergeCell ref="A3:D3"/>
    <mergeCell ref="A37:A38"/>
    <mergeCell ref="B37:B38"/>
    <mergeCell ref="A36:B36"/>
    <mergeCell ref="A56:B56"/>
    <mergeCell ref="B6:B7"/>
    <mergeCell ref="A6:A7"/>
    <mergeCell ref="A12:A17"/>
    <mergeCell ref="A18:A21"/>
    <mergeCell ref="A23:A25"/>
    <mergeCell ref="A27:A28"/>
    <mergeCell ref="A31:A32"/>
    <mergeCell ref="A33:A34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topLeftCell="A25" workbookViewId="0">
      <selection activeCell="E22" sqref="E22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6" width="19.5703125" style="1" customWidth="1"/>
    <col min="7" max="7" width="1" style="1" customWidth="1"/>
    <col min="8" max="16384" width="9.140625" style="1"/>
  </cols>
  <sheetData>
    <row r="1" spans="1:6" ht="15" customHeight="1" x14ac:dyDescent="0.2">
      <c r="A1" s="170" t="s">
        <v>135</v>
      </c>
      <c r="B1" s="170"/>
      <c r="C1" s="170"/>
      <c r="D1" s="170"/>
      <c r="E1" s="170"/>
      <c r="F1" s="170"/>
    </row>
    <row r="2" spans="1:6" ht="12.75" customHeight="1" x14ac:dyDescent="0.2">
      <c r="A2" s="170" t="s">
        <v>264</v>
      </c>
      <c r="B2" s="170"/>
      <c r="C2" s="170"/>
      <c r="D2" s="170"/>
      <c r="E2" s="170"/>
      <c r="F2" s="170"/>
    </row>
    <row r="3" spans="1:6" ht="15.95" customHeight="1" x14ac:dyDescent="0.2">
      <c r="A3" s="170" t="s">
        <v>259</v>
      </c>
      <c r="B3" s="170"/>
      <c r="C3" s="170"/>
      <c r="D3" s="170"/>
      <c r="E3" s="170"/>
      <c r="F3" s="170"/>
    </row>
    <row r="4" spans="1:6" ht="3" customHeight="1" x14ac:dyDescent="0.2"/>
    <row r="5" spans="1:6" ht="15" customHeight="1" x14ac:dyDescent="0.2">
      <c r="F5" s="59" t="s">
        <v>82</v>
      </c>
    </row>
    <row r="6" spans="1:6" s="2" customFormat="1" ht="17.100000000000001" customHeight="1" x14ac:dyDescent="0.2">
      <c r="A6" s="220" t="s">
        <v>0</v>
      </c>
      <c r="B6" s="221" t="s">
        <v>102</v>
      </c>
      <c r="C6" s="221"/>
      <c r="D6" s="222"/>
      <c r="E6" s="223" t="s">
        <v>265</v>
      </c>
      <c r="F6" s="224" t="s">
        <v>266</v>
      </c>
    </row>
    <row r="7" spans="1:6" s="2" customFormat="1" ht="17.100000000000001" customHeight="1" thickBot="1" x14ac:dyDescent="0.25">
      <c r="A7" s="225"/>
      <c r="B7" s="226"/>
      <c r="C7" s="226"/>
      <c r="D7" s="227"/>
      <c r="E7" s="228" t="s">
        <v>51</v>
      </c>
      <c r="F7" s="229" t="s">
        <v>51</v>
      </c>
    </row>
    <row r="8" spans="1:6" ht="17.100000000000001" customHeight="1" thickTop="1" x14ac:dyDescent="0.2">
      <c r="A8" s="60" t="s">
        <v>3</v>
      </c>
      <c r="B8" s="23" t="s">
        <v>103</v>
      </c>
      <c r="C8" s="23"/>
      <c r="D8" s="3"/>
      <c r="E8" s="119">
        <v>6555470</v>
      </c>
      <c r="F8" s="165">
        <f>F9+F10+F11+F21</f>
        <v>5576897</v>
      </c>
    </row>
    <row r="9" spans="1:6" ht="17.100000000000001" customHeight="1" x14ac:dyDescent="0.2">
      <c r="A9" s="61"/>
      <c r="B9" s="10" t="s">
        <v>104</v>
      </c>
      <c r="C9" s="10"/>
      <c r="D9" s="4"/>
      <c r="E9" s="120">
        <v>0</v>
      </c>
      <c r="F9" s="30">
        <v>0</v>
      </c>
    </row>
    <row r="10" spans="1:6" ht="17.100000000000001" customHeight="1" x14ac:dyDescent="0.2">
      <c r="A10" s="61"/>
      <c r="B10" s="10" t="s">
        <v>105</v>
      </c>
      <c r="C10" s="4"/>
      <c r="D10" s="10"/>
      <c r="E10" s="120">
        <v>882392</v>
      </c>
      <c r="F10" s="30">
        <v>859879</v>
      </c>
    </row>
    <row r="11" spans="1:6" ht="17.100000000000001" customHeight="1" x14ac:dyDescent="0.2">
      <c r="A11" s="61"/>
      <c r="B11" s="10" t="s">
        <v>106</v>
      </c>
      <c r="C11" s="4"/>
      <c r="D11" s="10"/>
      <c r="E11" s="120">
        <f>E12+E16+E19+E20</f>
        <v>5673079</v>
      </c>
      <c r="F11" s="30">
        <f>F12+F16+F19+F20</f>
        <v>4717018</v>
      </c>
    </row>
    <row r="12" spans="1:6" ht="17.100000000000001" customHeight="1" x14ac:dyDescent="0.2">
      <c r="A12" s="61"/>
      <c r="B12" s="10"/>
      <c r="C12" s="4" t="s">
        <v>107</v>
      </c>
      <c r="D12" s="10"/>
      <c r="E12" s="120">
        <f>SUM(E13:E15)</f>
        <v>5673079</v>
      </c>
      <c r="F12" s="30">
        <f>SUM(F13:F15)</f>
        <v>4717018</v>
      </c>
    </row>
    <row r="13" spans="1:6" ht="17.100000000000001" customHeight="1" x14ac:dyDescent="0.2">
      <c r="A13" s="61"/>
      <c r="B13" s="10"/>
      <c r="C13" s="10"/>
      <c r="D13" s="10" t="s">
        <v>108</v>
      </c>
      <c r="E13" s="120">
        <v>5670168</v>
      </c>
      <c r="F13" s="30">
        <v>4712373</v>
      </c>
    </row>
    <row r="14" spans="1:6" ht="17.100000000000001" customHeight="1" x14ac:dyDescent="0.2">
      <c r="A14" s="61"/>
      <c r="B14" s="10"/>
      <c r="C14" s="10"/>
      <c r="D14" s="10" t="s">
        <v>109</v>
      </c>
      <c r="E14" s="120">
        <v>0</v>
      </c>
      <c r="F14" s="30">
        <v>0</v>
      </c>
    </row>
    <row r="15" spans="1:6" ht="17.100000000000001" customHeight="1" x14ac:dyDescent="0.2">
      <c r="A15" s="61"/>
      <c r="B15" s="10"/>
      <c r="C15" s="10"/>
      <c r="D15" s="10" t="s">
        <v>110</v>
      </c>
      <c r="E15" s="120">
        <v>2911</v>
      </c>
      <c r="F15" s="30">
        <v>4645</v>
      </c>
    </row>
    <row r="16" spans="1:6" ht="17.100000000000001" customHeight="1" x14ac:dyDescent="0.2">
      <c r="A16" s="61"/>
      <c r="B16" s="10"/>
      <c r="C16" s="10" t="s">
        <v>111</v>
      </c>
      <c r="D16" s="10"/>
      <c r="E16" s="120">
        <f>SUM(E17:E18)</f>
        <v>0</v>
      </c>
      <c r="F16" s="30">
        <f>SUM(F17:F18)</f>
        <v>0</v>
      </c>
    </row>
    <row r="17" spans="1:9" ht="17.100000000000001" customHeight="1" x14ac:dyDescent="0.2">
      <c r="A17" s="61"/>
      <c r="B17" s="10"/>
      <c r="C17" s="10"/>
      <c r="D17" s="10" t="s">
        <v>112</v>
      </c>
      <c r="E17" s="120">
        <v>0</v>
      </c>
      <c r="F17" s="30">
        <v>0</v>
      </c>
    </row>
    <row r="18" spans="1:9" ht="17.100000000000001" customHeight="1" x14ac:dyDescent="0.2">
      <c r="A18" s="61"/>
      <c r="B18" s="10"/>
      <c r="C18" s="10"/>
      <c r="D18" s="10" t="s">
        <v>113</v>
      </c>
      <c r="E18" s="120">
        <v>0</v>
      </c>
      <c r="F18" s="30">
        <v>0</v>
      </c>
    </row>
    <row r="19" spans="1:9" ht="17.100000000000001" customHeight="1" x14ac:dyDescent="0.2">
      <c r="A19" s="61"/>
      <c r="B19" s="10"/>
      <c r="C19" s="10" t="s">
        <v>114</v>
      </c>
      <c r="D19" s="10"/>
      <c r="E19" s="120">
        <v>0</v>
      </c>
      <c r="F19" s="30">
        <v>0</v>
      </c>
    </row>
    <row r="20" spans="1:9" ht="17.100000000000001" customHeight="1" x14ac:dyDescent="0.2">
      <c r="A20" s="61"/>
      <c r="B20" s="10"/>
      <c r="C20" s="10" t="s">
        <v>115</v>
      </c>
      <c r="D20" s="10"/>
      <c r="E20" s="120">
        <v>0</v>
      </c>
      <c r="F20" s="30">
        <v>0</v>
      </c>
    </row>
    <row r="21" spans="1:9" ht="17.100000000000001" customHeight="1" x14ac:dyDescent="0.2">
      <c r="A21" s="61"/>
      <c r="B21" s="10" t="s">
        <v>116</v>
      </c>
      <c r="C21" s="10"/>
      <c r="D21" s="4"/>
      <c r="E21" s="120">
        <v>0</v>
      </c>
      <c r="F21" s="30">
        <v>0</v>
      </c>
    </row>
    <row r="22" spans="1:9" ht="17.100000000000001" customHeight="1" x14ac:dyDescent="0.2">
      <c r="A22" s="61" t="s">
        <v>4</v>
      </c>
      <c r="B22" s="10" t="s">
        <v>117</v>
      </c>
      <c r="C22" s="10"/>
      <c r="D22" s="4"/>
      <c r="E22" s="121">
        <f>SUM(E23:E24)</f>
        <v>500480</v>
      </c>
      <c r="F22" s="35">
        <f>SUM(F23:F24)</f>
        <v>450001</v>
      </c>
    </row>
    <row r="23" spans="1:9" ht="17.100000000000001" customHeight="1" x14ac:dyDescent="0.2">
      <c r="A23" s="61"/>
      <c r="B23" s="10" t="s">
        <v>118</v>
      </c>
      <c r="C23" s="10"/>
      <c r="D23" s="4"/>
      <c r="E23" s="120">
        <v>500480</v>
      </c>
      <c r="F23" s="30">
        <v>450001</v>
      </c>
    </row>
    <row r="24" spans="1:9" ht="17.100000000000001" customHeight="1" x14ac:dyDescent="0.2">
      <c r="A24" s="61"/>
      <c r="B24" s="10" t="s">
        <v>119</v>
      </c>
      <c r="C24" s="4"/>
      <c r="D24" s="10"/>
      <c r="E24" s="120">
        <v>0</v>
      </c>
      <c r="F24" s="30">
        <v>0</v>
      </c>
    </row>
    <row r="25" spans="1:9" ht="17.100000000000001" customHeight="1" x14ac:dyDescent="0.2">
      <c r="A25" s="61" t="s">
        <v>5</v>
      </c>
      <c r="B25" s="10" t="s">
        <v>120</v>
      </c>
      <c r="C25" s="10"/>
      <c r="D25" s="4"/>
      <c r="E25" s="121">
        <f>E8-E22</f>
        <v>6054990</v>
      </c>
      <c r="F25" s="35">
        <f>F8-F22</f>
        <v>5126896</v>
      </c>
      <c r="H25" s="11"/>
      <c r="I25" s="11"/>
    </row>
    <row r="26" spans="1:9" ht="17.100000000000001" customHeight="1" x14ac:dyDescent="0.2">
      <c r="A26" s="61" t="s">
        <v>6</v>
      </c>
      <c r="B26" s="10" t="s">
        <v>121</v>
      </c>
      <c r="C26" s="10"/>
      <c r="D26" s="4"/>
      <c r="E26" s="120">
        <v>243915</v>
      </c>
      <c r="F26" s="30">
        <v>117606</v>
      </c>
    </row>
    <row r="27" spans="1:9" ht="17.100000000000001" customHeight="1" x14ac:dyDescent="0.2">
      <c r="A27" s="61" t="s">
        <v>7</v>
      </c>
      <c r="B27" s="10" t="s">
        <v>122</v>
      </c>
      <c r="C27" s="10"/>
      <c r="D27" s="4"/>
      <c r="E27" s="121">
        <f>SUM(E28:E33)</f>
        <v>4947716</v>
      </c>
      <c r="F27" s="35">
        <f>SUM(F28:F33)</f>
        <v>4081339</v>
      </c>
    </row>
    <row r="28" spans="1:9" ht="17.100000000000001" customHeight="1" x14ac:dyDescent="0.2">
      <c r="A28" s="61"/>
      <c r="B28" s="10" t="s">
        <v>123</v>
      </c>
      <c r="C28" s="10"/>
      <c r="D28" s="4"/>
      <c r="E28" s="122">
        <v>690036</v>
      </c>
      <c r="F28" s="166">
        <v>429775</v>
      </c>
      <c r="G28" s="11">
        <f>E28-F28</f>
        <v>260261</v>
      </c>
    </row>
    <row r="29" spans="1:9" ht="17.100000000000001" customHeight="1" x14ac:dyDescent="0.2">
      <c r="A29" s="61"/>
      <c r="B29" s="10" t="s">
        <v>124</v>
      </c>
      <c r="C29" s="10"/>
      <c r="D29" s="4"/>
      <c r="E29" s="122">
        <v>108821</v>
      </c>
      <c r="F29" s="166">
        <v>80844</v>
      </c>
      <c r="G29" s="11">
        <f t="shared" ref="G29:G42" si="0">E29-F29</f>
        <v>27977</v>
      </c>
      <c r="H29" s="11"/>
      <c r="I29" s="11"/>
    </row>
    <row r="30" spans="1:9" ht="17.100000000000001" customHeight="1" x14ac:dyDescent="0.2">
      <c r="A30" s="61"/>
      <c r="B30" s="10" t="s">
        <v>125</v>
      </c>
      <c r="C30" s="10"/>
      <c r="D30" s="4"/>
      <c r="E30" s="122">
        <v>85954</v>
      </c>
      <c r="F30" s="166">
        <v>149365</v>
      </c>
      <c r="G30" s="11">
        <f t="shared" si="0"/>
        <v>-63411</v>
      </c>
      <c r="I30" s="11"/>
    </row>
    <row r="31" spans="1:9" ht="17.100000000000001" customHeight="1" x14ac:dyDescent="0.2">
      <c r="A31" s="61"/>
      <c r="B31" s="10" t="s">
        <v>126</v>
      </c>
      <c r="C31" s="10"/>
      <c r="D31" s="4"/>
      <c r="E31" s="122">
        <v>33068</v>
      </c>
      <c r="F31" s="166">
        <v>31576</v>
      </c>
      <c r="G31" s="11">
        <f t="shared" si="0"/>
        <v>1492</v>
      </c>
      <c r="H31" s="5"/>
    </row>
    <row r="32" spans="1:9" ht="17.100000000000001" customHeight="1" x14ac:dyDescent="0.2">
      <c r="A32" s="61"/>
      <c r="B32" s="10" t="s">
        <v>127</v>
      </c>
      <c r="C32" s="10"/>
      <c r="D32" s="4"/>
      <c r="E32" s="122">
        <v>0</v>
      </c>
      <c r="F32" s="166">
        <v>0</v>
      </c>
      <c r="G32" s="11">
        <f t="shared" ref="G32" si="1">E32-F32</f>
        <v>0</v>
      </c>
    </row>
    <row r="33" spans="1:7" ht="17.100000000000001" customHeight="1" x14ac:dyDescent="0.2">
      <c r="A33" s="61"/>
      <c r="B33" s="10" t="s">
        <v>128</v>
      </c>
      <c r="C33" s="10"/>
      <c r="D33" s="4"/>
      <c r="E33" s="122">
        <v>4029837</v>
      </c>
      <c r="F33" s="166">
        <v>3389779</v>
      </c>
      <c r="G33" s="11">
        <f t="shared" si="0"/>
        <v>640058</v>
      </c>
    </row>
    <row r="34" spans="1:7" ht="17.100000000000001" customHeight="1" x14ac:dyDescent="0.2">
      <c r="A34" s="61" t="s">
        <v>8</v>
      </c>
      <c r="B34" s="10" t="s">
        <v>129</v>
      </c>
      <c r="C34" s="10"/>
      <c r="D34" s="4"/>
      <c r="E34" s="123">
        <v>4166</v>
      </c>
      <c r="F34" s="167">
        <f>F35-F36</f>
        <v>24902</v>
      </c>
      <c r="G34" s="11">
        <f t="shared" si="0"/>
        <v>-20736</v>
      </c>
    </row>
    <row r="35" spans="1:7" ht="17.100000000000001" customHeight="1" x14ac:dyDescent="0.2">
      <c r="A35" s="61"/>
      <c r="B35" s="10" t="s">
        <v>234</v>
      </c>
      <c r="C35" s="10"/>
      <c r="D35" s="4"/>
      <c r="E35" s="122">
        <v>5587</v>
      </c>
      <c r="F35" s="166">
        <v>24902</v>
      </c>
      <c r="G35" s="11"/>
    </row>
    <row r="36" spans="1:7" ht="17.100000000000001" customHeight="1" x14ac:dyDescent="0.2">
      <c r="A36" s="61"/>
      <c r="B36" s="10" t="s">
        <v>235</v>
      </c>
      <c r="C36" s="10"/>
      <c r="D36" s="4"/>
      <c r="E36" s="122">
        <v>0</v>
      </c>
      <c r="F36" s="166">
        <v>0</v>
      </c>
      <c r="G36" s="11"/>
    </row>
    <row r="37" spans="1:7" ht="17.100000000000001" customHeight="1" x14ac:dyDescent="0.2">
      <c r="A37" s="61"/>
      <c r="B37" s="10"/>
      <c r="C37" s="10" t="s">
        <v>236</v>
      </c>
      <c r="D37" s="4"/>
      <c r="E37" s="122">
        <v>0</v>
      </c>
      <c r="F37" s="166">
        <v>0</v>
      </c>
      <c r="G37" s="11"/>
    </row>
    <row r="38" spans="1:7" ht="17.100000000000001" customHeight="1" x14ac:dyDescent="0.2">
      <c r="A38" s="61"/>
      <c r="B38" s="10"/>
      <c r="C38" s="10" t="s">
        <v>237</v>
      </c>
      <c r="D38" s="4"/>
      <c r="E38" s="122">
        <v>1421</v>
      </c>
      <c r="F38" s="166">
        <v>0</v>
      </c>
      <c r="G38" s="11"/>
    </row>
    <row r="39" spans="1:7" ht="17.100000000000001" customHeight="1" x14ac:dyDescent="0.2">
      <c r="A39" s="61" t="s">
        <v>9</v>
      </c>
      <c r="B39" s="10" t="s">
        <v>130</v>
      </c>
      <c r="C39" s="10"/>
      <c r="D39" s="4"/>
      <c r="E39" s="122">
        <f>E25+E26-E27+E34</f>
        <v>1355355</v>
      </c>
      <c r="F39" s="166">
        <f>F25+F26-F27+F34</f>
        <v>1188065</v>
      </c>
      <c r="G39" s="11">
        <f t="shared" si="0"/>
        <v>167290</v>
      </c>
    </row>
    <row r="40" spans="1:7" ht="17.100000000000001" customHeight="1" x14ac:dyDescent="0.2">
      <c r="A40" s="61" t="s">
        <v>10</v>
      </c>
      <c r="B40" s="10" t="s">
        <v>131</v>
      </c>
      <c r="C40" s="10"/>
      <c r="D40" s="4"/>
      <c r="E40" s="122">
        <v>198268</v>
      </c>
      <c r="F40" s="166">
        <v>151216</v>
      </c>
      <c r="G40" s="11">
        <f t="shared" si="0"/>
        <v>47052</v>
      </c>
    </row>
    <row r="41" spans="1:7" ht="17.100000000000001" customHeight="1" x14ac:dyDescent="0.2">
      <c r="A41" s="61" t="s">
        <v>11</v>
      </c>
      <c r="B41" s="10" t="s">
        <v>132</v>
      </c>
      <c r="C41" s="10"/>
      <c r="D41" s="4"/>
      <c r="E41" s="120">
        <v>0</v>
      </c>
      <c r="F41" s="30">
        <v>0</v>
      </c>
      <c r="G41" s="11">
        <f t="shared" si="0"/>
        <v>0</v>
      </c>
    </row>
    <row r="42" spans="1:7" ht="17.100000000000001" customHeight="1" x14ac:dyDescent="0.2">
      <c r="A42" s="61" t="s">
        <v>12</v>
      </c>
      <c r="B42" s="10" t="s">
        <v>133</v>
      </c>
      <c r="C42" s="10"/>
      <c r="D42" s="4"/>
      <c r="E42" s="120">
        <v>0</v>
      </c>
      <c r="F42" s="30">
        <v>0</v>
      </c>
      <c r="G42" s="11">
        <f t="shared" si="0"/>
        <v>0</v>
      </c>
    </row>
    <row r="43" spans="1:7" ht="17.100000000000001" customHeight="1" x14ac:dyDescent="0.2">
      <c r="A43" s="62" t="s">
        <v>13</v>
      </c>
      <c r="B43" s="50" t="s">
        <v>134</v>
      </c>
      <c r="C43" s="50"/>
      <c r="D43" s="40"/>
      <c r="E43" s="124">
        <f>E39-E40-E41-E42</f>
        <v>1157087</v>
      </c>
      <c r="F43" s="134">
        <f>F39-F40-F41-F42</f>
        <v>1036849</v>
      </c>
      <c r="G43" s="11"/>
    </row>
    <row r="44" spans="1:7" ht="8.25" customHeight="1" x14ac:dyDescent="0.2">
      <c r="A44" s="26"/>
      <c r="B44" s="10"/>
      <c r="C44" s="10"/>
      <c r="D44" s="10"/>
      <c r="E44" s="152"/>
      <c r="F44" s="152"/>
      <c r="G44" s="11"/>
    </row>
    <row r="45" spans="1:7" ht="9.75" customHeight="1" x14ac:dyDescent="0.2"/>
    <row r="46" spans="1:7" ht="17.100000000000001" customHeight="1" x14ac:dyDescent="0.2">
      <c r="E46" s="172"/>
      <c r="F46" s="172"/>
    </row>
    <row r="47" spans="1:7" ht="17.100000000000001" customHeight="1" x14ac:dyDescent="0.2">
      <c r="D47" s="21"/>
      <c r="E47" s="171"/>
      <c r="F47" s="171"/>
    </row>
    <row r="48" spans="1:7" ht="17.100000000000001" customHeight="1" x14ac:dyDescent="0.2">
      <c r="D48" s="24"/>
      <c r="E48" s="13"/>
      <c r="F48" s="13"/>
    </row>
    <row r="49" spans="4:6" ht="17.100000000000001" customHeight="1" x14ac:dyDescent="0.2">
      <c r="D49" s="24"/>
      <c r="E49" s="13"/>
      <c r="F49" s="13"/>
    </row>
    <row r="50" spans="4:6" ht="17.100000000000001" customHeight="1" x14ac:dyDescent="0.2">
      <c r="D50" s="24"/>
      <c r="E50" s="13"/>
      <c r="F50" s="13"/>
    </row>
    <row r="51" spans="4:6" ht="17.100000000000001" customHeight="1" x14ac:dyDescent="0.2">
      <c r="D51" s="24"/>
      <c r="E51" s="13"/>
      <c r="F51" s="13"/>
    </row>
    <row r="52" spans="4:6" s="7" customFormat="1" ht="17.100000000000001" customHeight="1" x14ac:dyDescent="0.2">
      <c r="D52" s="19"/>
      <c r="E52" s="19"/>
      <c r="F52" s="19"/>
    </row>
    <row r="53" spans="4:6" s="22" customFormat="1" ht="12" customHeight="1" x14ac:dyDescent="0.2">
      <c r="D53" s="14"/>
      <c r="E53" s="15"/>
      <c r="F53" s="15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7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13" sqref="B13"/>
    </sheetView>
  </sheetViews>
  <sheetFormatPr defaultRowHeight="16.5" x14ac:dyDescent="0.2"/>
  <cols>
    <col min="1" max="1" width="6" style="63" customWidth="1"/>
    <col min="2" max="2" width="68.42578125" style="63" customWidth="1"/>
    <col min="3" max="3" width="12.42578125" style="63" customWidth="1"/>
    <col min="4" max="16384" width="9.140625" style="63"/>
  </cols>
  <sheetData>
    <row r="1" spans="1:9" x14ac:dyDescent="0.2">
      <c r="A1" s="175" t="s">
        <v>150</v>
      </c>
      <c r="B1" s="175"/>
      <c r="C1" s="175"/>
      <c r="I1" s="64"/>
    </row>
    <row r="2" spans="1:9" x14ac:dyDescent="0.2">
      <c r="A2" s="175" t="s">
        <v>264</v>
      </c>
      <c r="B2" s="175"/>
      <c r="C2" s="175"/>
    </row>
    <row r="3" spans="1:9" x14ac:dyDescent="0.2">
      <c r="A3" s="175" t="s">
        <v>260</v>
      </c>
      <c r="B3" s="175"/>
      <c r="C3" s="175"/>
    </row>
    <row r="4" spans="1:9" ht="12.75" customHeight="1" x14ac:dyDescent="0.2">
      <c r="A4" s="65"/>
    </row>
    <row r="5" spans="1:9" s="66" customFormat="1" ht="30" x14ac:dyDescent="0.2">
      <c r="A5" s="238" t="s">
        <v>151</v>
      </c>
      <c r="B5" s="238" t="s">
        <v>152</v>
      </c>
      <c r="C5" s="238" t="s">
        <v>153</v>
      </c>
    </row>
    <row r="6" spans="1:9" ht="23.25" customHeight="1" x14ac:dyDescent="0.2">
      <c r="A6" s="67">
        <v>1</v>
      </c>
      <c r="B6" s="68" t="s">
        <v>154</v>
      </c>
      <c r="C6" s="69">
        <v>0.2142</v>
      </c>
    </row>
    <row r="7" spans="1:9" ht="23.25" customHeight="1" x14ac:dyDescent="0.2">
      <c r="A7" s="67">
        <v>2</v>
      </c>
      <c r="B7" s="68" t="s">
        <v>155</v>
      </c>
      <c r="C7" s="69">
        <v>3.78E-2</v>
      </c>
    </row>
    <row r="8" spans="1:9" ht="23.25" customHeight="1" x14ac:dyDescent="0.2">
      <c r="A8" s="67">
        <v>3</v>
      </c>
      <c r="B8" s="68" t="s">
        <v>156</v>
      </c>
      <c r="C8" s="69">
        <v>1</v>
      </c>
    </row>
    <row r="9" spans="1:9" ht="23.25" customHeight="1" x14ac:dyDescent="0.2">
      <c r="A9" s="67">
        <v>4</v>
      </c>
      <c r="B9" s="68" t="s">
        <v>181</v>
      </c>
      <c r="C9" s="69">
        <v>2.87E-2</v>
      </c>
    </row>
    <row r="10" spans="1:9" ht="23.25" customHeight="1" x14ac:dyDescent="0.2">
      <c r="A10" s="67">
        <v>5</v>
      </c>
      <c r="B10" s="68" t="s">
        <v>182</v>
      </c>
      <c r="C10" s="69">
        <v>1.9599999999999999E-2</v>
      </c>
    </row>
    <row r="11" spans="1:9" ht="23.25" customHeight="1" x14ac:dyDescent="0.2">
      <c r="A11" s="67">
        <v>6</v>
      </c>
      <c r="B11" s="68" t="s">
        <v>157</v>
      </c>
      <c r="C11" s="69">
        <v>0.82689999999999997</v>
      </c>
    </row>
    <row r="12" spans="1:9" ht="23.25" customHeight="1" x14ac:dyDescent="0.2">
      <c r="A12" s="67">
        <v>7</v>
      </c>
      <c r="B12" s="68" t="s">
        <v>180</v>
      </c>
      <c r="C12" s="69">
        <v>0.65639999999999998</v>
      </c>
    </row>
    <row r="13" spans="1:9" ht="23.25" customHeight="1" x14ac:dyDescent="0.2">
      <c r="A13" s="67">
        <v>8</v>
      </c>
      <c r="B13" s="86" t="s">
        <v>158</v>
      </c>
      <c r="C13" s="69">
        <v>0.2777</v>
      </c>
    </row>
    <row r="14" spans="1:9" x14ac:dyDescent="0.2">
      <c r="A14" s="65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SheetLayoutView="100" workbookViewId="0">
      <selection activeCell="D10" sqref="D10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70" t="s">
        <v>183</v>
      </c>
      <c r="B1" s="170"/>
      <c r="C1" s="170"/>
      <c r="D1" s="170"/>
      <c r="E1" s="170"/>
      <c r="F1" s="170"/>
    </row>
    <row r="2" spans="1:9" ht="17.100000000000001" customHeight="1" x14ac:dyDescent="0.2">
      <c r="A2" s="176" t="s">
        <v>264</v>
      </c>
      <c r="B2" s="176"/>
      <c r="C2" s="176"/>
      <c r="D2" s="176"/>
      <c r="E2" s="176"/>
      <c r="F2" s="176"/>
    </row>
    <row r="3" spans="1:9" ht="17.100000000000001" customHeight="1" x14ac:dyDescent="0.2">
      <c r="A3" s="176" t="s">
        <v>260</v>
      </c>
      <c r="B3" s="176"/>
      <c r="C3" s="176"/>
      <c r="D3" s="176"/>
      <c r="E3" s="176"/>
      <c r="F3" s="176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59" t="s">
        <v>82</v>
      </c>
    </row>
    <row r="6" spans="1:9" s="96" customFormat="1" ht="21" customHeight="1" x14ac:dyDescent="0.2">
      <c r="A6" s="220" t="s">
        <v>151</v>
      </c>
      <c r="B6" s="230" t="s">
        <v>25</v>
      </c>
      <c r="C6" s="221"/>
      <c r="D6" s="222"/>
      <c r="E6" s="224" t="s">
        <v>260</v>
      </c>
      <c r="F6" s="224" t="s">
        <v>253</v>
      </c>
      <c r="H6" s="109"/>
      <c r="I6" s="109"/>
    </row>
    <row r="7" spans="1:9" s="96" customFormat="1" ht="19.5" customHeight="1" thickBot="1" x14ac:dyDescent="0.25">
      <c r="A7" s="225"/>
      <c r="B7" s="231"/>
      <c r="C7" s="226"/>
      <c r="D7" s="227"/>
      <c r="E7" s="229" t="s">
        <v>51</v>
      </c>
      <c r="F7" s="229" t="s">
        <v>51</v>
      </c>
      <c r="H7" s="109"/>
      <c r="I7" s="109"/>
    </row>
    <row r="8" spans="1:9" ht="17.100000000000001" customHeight="1" thickTop="1" x14ac:dyDescent="0.2">
      <c r="A8" s="47" t="s">
        <v>3</v>
      </c>
      <c r="B8" s="110" t="s">
        <v>184</v>
      </c>
      <c r="C8" s="110"/>
      <c r="D8" s="110"/>
      <c r="E8" s="111"/>
      <c r="F8" s="111"/>
    </row>
    <row r="9" spans="1:9" ht="17.100000000000001" customHeight="1" x14ac:dyDescent="0.2">
      <c r="A9" s="37"/>
      <c r="B9" s="89" t="s">
        <v>185</v>
      </c>
      <c r="C9" s="89"/>
      <c r="D9" s="89"/>
      <c r="E9" s="30"/>
      <c r="F9" s="30"/>
    </row>
    <row r="10" spans="1:9" ht="17.100000000000001" customHeight="1" x14ac:dyDescent="0.2">
      <c r="A10" s="37"/>
      <c r="B10" s="89"/>
      <c r="C10" s="90" t="s">
        <v>186</v>
      </c>
      <c r="D10" s="89"/>
      <c r="E10" s="30">
        <v>25921</v>
      </c>
      <c r="F10" s="30">
        <v>7668</v>
      </c>
    </row>
    <row r="11" spans="1:9" ht="17.100000000000001" customHeight="1" x14ac:dyDescent="0.2">
      <c r="A11" s="37"/>
      <c r="B11" s="89"/>
      <c r="C11" s="90" t="s">
        <v>187</v>
      </c>
      <c r="D11" s="89"/>
      <c r="E11" s="30">
        <v>0</v>
      </c>
      <c r="F11" s="30">
        <v>0</v>
      </c>
    </row>
    <row r="12" spans="1:9" ht="17.100000000000001" customHeight="1" x14ac:dyDescent="0.2">
      <c r="A12" s="37"/>
      <c r="B12" s="92"/>
      <c r="C12" s="93" t="s">
        <v>188</v>
      </c>
      <c r="D12" s="94"/>
      <c r="E12" s="113">
        <f>SUM(E10:E11)</f>
        <v>25921</v>
      </c>
      <c r="F12" s="113">
        <f>SUM(F10:F11)</f>
        <v>7668</v>
      </c>
    </row>
    <row r="13" spans="1:9" ht="17.100000000000001" customHeight="1" x14ac:dyDescent="0.2">
      <c r="A13" s="37"/>
      <c r="B13" s="89" t="s">
        <v>191</v>
      </c>
      <c r="C13" s="89"/>
      <c r="D13" s="89"/>
      <c r="E13" s="29"/>
      <c r="F13" s="29"/>
    </row>
    <row r="14" spans="1:9" ht="17.100000000000001" customHeight="1" x14ac:dyDescent="0.2">
      <c r="A14" s="28"/>
      <c r="B14" s="89"/>
      <c r="C14" s="90" t="s">
        <v>189</v>
      </c>
      <c r="D14" s="89"/>
      <c r="E14" s="29"/>
      <c r="F14" s="29"/>
    </row>
    <row r="15" spans="1:9" ht="17.100000000000001" customHeight="1" x14ac:dyDescent="0.2">
      <c r="A15" s="28"/>
      <c r="B15" s="89"/>
      <c r="C15" s="90" t="s">
        <v>195</v>
      </c>
      <c r="D15" s="89"/>
      <c r="E15" s="29">
        <v>25921</v>
      </c>
      <c r="F15" s="29">
        <v>7668</v>
      </c>
    </row>
    <row r="16" spans="1:9" ht="17.100000000000001" customHeight="1" x14ac:dyDescent="0.2">
      <c r="A16" s="28"/>
      <c r="B16" s="89"/>
      <c r="C16" s="90" t="s">
        <v>196</v>
      </c>
      <c r="D16" s="89"/>
      <c r="E16" s="29">
        <v>0</v>
      </c>
      <c r="F16" s="29">
        <v>0</v>
      </c>
    </row>
    <row r="17" spans="1:7" ht="17.100000000000001" customHeight="1" x14ac:dyDescent="0.2">
      <c r="A17" s="28"/>
      <c r="B17" s="92"/>
      <c r="C17" s="94" t="s">
        <v>190</v>
      </c>
      <c r="D17" s="94"/>
      <c r="E17" s="114">
        <f>SUM(E15:E16)</f>
        <v>25921</v>
      </c>
      <c r="F17" s="114">
        <f>SUM(F15:F16)</f>
        <v>7668</v>
      </c>
    </row>
    <row r="18" spans="1:7" ht="17.100000000000001" customHeight="1" x14ac:dyDescent="0.2">
      <c r="A18" s="242" t="s">
        <v>4</v>
      </c>
      <c r="B18" s="243" t="s">
        <v>192</v>
      </c>
      <c r="C18" s="243"/>
      <c r="D18" s="243"/>
      <c r="E18" s="244"/>
      <c r="F18" s="244"/>
      <c r="G18" s="6"/>
    </row>
    <row r="19" spans="1:7" ht="17.100000000000001" customHeight="1" x14ac:dyDescent="0.2">
      <c r="A19" s="28"/>
      <c r="B19" s="89" t="s">
        <v>193</v>
      </c>
      <c r="C19" s="89"/>
      <c r="D19" s="89"/>
      <c r="E19" s="30"/>
      <c r="F19" s="30"/>
    </row>
    <row r="20" spans="1:7" ht="17.100000000000001" customHeight="1" x14ac:dyDescent="0.2">
      <c r="A20" s="37"/>
      <c r="B20" s="89"/>
      <c r="C20" s="90" t="s">
        <v>186</v>
      </c>
      <c r="D20" s="89"/>
      <c r="E20" s="29">
        <v>0</v>
      </c>
      <c r="F20" s="29">
        <v>0</v>
      </c>
    </row>
    <row r="21" spans="1:7" ht="17.100000000000001" customHeight="1" x14ac:dyDescent="0.2">
      <c r="A21" s="28"/>
      <c r="B21" s="89"/>
      <c r="C21" s="90" t="s">
        <v>187</v>
      </c>
      <c r="D21" s="89"/>
      <c r="E21" s="29">
        <v>0</v>
      </c>
      <c r="F21" s="29">
        <v>0</v>
      </c>
    </row>
    <row r="22" spans="1:7" ht="17.100000000000001" customHeight="1" x14ac:dyDescent="0.2">
      <c r="A22" s="28"/>
      <c r="B22" s="92"/>
      <c r="C22" s="93" t="s">
        <v>188</v>
      </c>
      <c r="D22" s="94"/>
      <c r="E22" s="114">
        <f>SUM(E20:E21)</f>
        <v>0</v>
      </c>
      <c r="F22" s="114">
        <f>SUM(F20:F21)</f>
        <v>0</v>
      </c>
    </row>
    <row r="23" spans="1:7" ht="17.100000000000001" customHeight="1" x14ac:dyDescent="0.2">
      <c r="A23" s="87"/>
      <c r="B23" s="90" t="s">
        <v>194</v>
      </c>
      <c r="C23" s="91"/>
      <c r="D23" s="91"/>
      <c r="E23" s="34"/>
      <c r="F23" s="34"/>
      <c r="G23" s="6"/>
    </row>
    <row r="24" spans="1:7" ht="17.100000000000001" customHeight="1" x14ac:dyDescent="0.2">
      <c r="A24" s="87"/>
      <c r="B24" s="91"/>
      <c r="C24" s="90" t="s">
        <v>197</v>
      </c>
      <c r="D24" s="89"/>
      <c r="E24" s="30">
        <v>0</v>
      </c>
      <c r="F24" s="30">
        <v>0</v>
      </c>
      <c r="G24" s="6"/>
    </row>
    <row r="25" spans="1:7" ht="17.100000000000001" customHeight="1" x14ac:dyDescent="0.2">
      <c r="A25" s="87"/>
      <c r="B25" s="91"/>
      <c r="C25" s="90" t="s">
        <v>198</v>
      </c>
      <c r="D25" s="91"/>
      <c r="E25" s="29">
        <v>0</v>
      </c>
      <c r="F25" s="29">
        <v>0</v>
      </c>
      <c r="G25" s="6"/>
    </row>
    <row r="26" spans="1:7" ht="17.100000000000001" customHeight="1" x14ac:dyDescent="0.2">
      <c r="A26" s="88"/>
      <c r="B26" s="92"/>
      <c r="C26" s="93" t="s">
        <v>190</v>
      </c>
      <c r="D26" s="94"/>
      <c r="E26" s="113">
        <f>SUM(E24:E25)</f>
        <v>0</v>
      </c>
      <c r="F26" s="113">
        <f>SUM(F24:F25)</f>
        <v>0</v>
      </c>
    </row>
    <row r="27" spans="1:7" ht="17.100000000000001" customHeight="1" x14ac:dyDescent="0.2">
      <c r="A27" s="27" t="s">
        <v>199</v>
      </c>
    </row>
    <row r="28" spans="1:7" ht="17.100000000000001" customHeight="1" x14ac:dyDescent="0.2">
      <c r="A28" s="27"/>
    </row>
    <row r="29" spans="1:7" ht="17.100000000000001" customHeight="1" x14ac:dyDescent="0.2">
      <c r="A29" s="7"/>
      <c r="E29" s="178"/>
      <c r="F29" s="178"/>
    </row>
    <row r="30" spans="1:7" ht="17.100000000000001" customHeight="1" x14ac:dyDescent="0.2">
      <c r="E30" s="179"/>
      <c r="F30" s="179"/>
    </row>
    <row r="31" spans="1:7" ht="17.100000000000001" customHeight="1" x14ac:dyDescent="0.2">
      <c r="E31" s="179"/>
      <c r="F31" s="179"/>
    </row>
    <row r="36" spans="5:9" ht="17.100000000000001" customHeight="1" x14ac:dyDescent="0.2">
      <c r="E36" s="180"/>
      <c r="F36" s="180"/>
      <c r="G36" s="16"/>
    </row>
    <row r="37" spans="5:9" s="17" customFormat="1" ht="12.75" customHeight="1" x14ac:dyDescent="0.2">
      <c r="E37" s="177"/>
      <c r="F37" s="177"/>
      <c r="H37" s="36"/>
      <c r="I37" s="36"/>
    </row>
  </sheetData>
  <mergeCells count="10">
    <mergeCell ref="E37:F37"/>
    <mergeCell ref="E29:F29"/>
    <mergeCell ref="E30:F30"/>
    <mergeCell ref="E31:F31"/>
    <mergeCell ref="E36:F36"/>
    <mergeCell ref="A1:F1"/>
    <mergeCell ref="A2:F2"/>
    <mergeCell ref="A3:F3"/>
    <mergeCell ref="A6:A7"/>
    <mergeCell ref="B6:D7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zoomScaleSheetLayoutView="100" workbookViewId="0">
      <selection activeCell="E6" sqref="E6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5" ht="17.100000000000001" customHeight="1" x14ac:dyDescent="0.2">
      <c r="A1" s="170" t="s">
        <v>200</v>
      </c>
      <c r="B1" s="170"/>
      <c r="C1" s="170"/>
      <c r="D1" s="170"/>
      <c r="E1" s="170"/>
    </row>
    <row r="2" spans="1:5" ht="17.100000000000001" customHeight="1" x14ac:dyDescent="0.2">
      <c r="A2" s="170" t="s">
        <v>264</v>
      </c>
      <c r="B2" s="170"/>
      <c r="C2" s="170"/>
      <c r="D2" s="170"/>
      <c r="E2" s="170"/>
    </row>
    <row r="3" spans="1:5" ht="17.100000000000001" customHeight="1" x14ac:dyDescent="0.2">
      <c r="A3" s="170" t="s">
        <v>260</v>
      </c>
      <c r="B3" s="170"/>
      <c r="C3" s="170"/>
      <c r="D3" s="170"/>
      <c r="E3" s="170"/>
    </row>
    <row r="4" spans="1:5" ht="10.5" customHeight="1" x14ac:dyDescent="0.2">
      <c r="A4" s="1"/>
      <c r="B4" s="1"/>
      <c r="C4" s="1"/>
    </row>
    <row r="5" spans="1:5" ht="18.75" customHeight="1" x14ac:dyDescent="0.2">
      <c r="E5" s="59" t="s">
        <v>82</v>
      </c>
    </row>
    <row r="6" spans="1:5" s="96" customFormat="1" ht="37.5" customHeight="1" thickBot="1" x14ac:dyDescent="0.25">
      <c r="A6" s="239" t="s">
        <v>151</v>
      </c>
      <c r="B6" s="240" t="s">
        <v>25</v>
      </c>
      <c r="C6" s="241"/>
      <c r="D6" s="239" t="s">
        <v>267</v>
      </c>
      <c r="E6" s="239" t="s">
        <v>268</v>
      </c>
    </row>
    <row r="7" spans="1:5" ht="17.100000000000001" customHeight="1" thickTop="1" x14ac:dyDescent="0.2">
      <c r="A7" s="37" t="s">
        <v>34</v>
      </c>
      <c r="B7" s="38" t="s">
        <v>201</v>
      </c>
      <c r="C7" s="26"/>
      <c r="D7" s="149">
        <v>592</v>
      </c>
      <c r="E7" s="149">
        <v>1178</v>
      </c>
    </row>
    <row r="8" spans="1:5" ht="17.100000000000001" customHeight="1" x14ac:dyDescent="0.2">
      <c r="A8" s="37" t="s">
        <v>35</v>
      </c>
      <c r="B8" s="38" t="s">
        <v>202</v>
      </c>
      <c r="C8" s="49"/>
      <c r="D8" s="149"/>
      <c r="E8" s="149"/>
    </row>
    <row r="9" spans="1:5" ht="17.100000000000001" customHeight="1" x14ac:dyDescent="0.2">
      <c r="A9" s="28"/>
      <c r="B9" s="31" t="s">
        <v>36</v>
      </c>
      <c r="C9" s="10" t="s">
        <v>203</v>
      </c>
      <c r="D9" s="149">
        <v>97</v>
      </c>
      <c r="E9" s="149">
        <v>23</v>
      </c>
    </row>
    <row r="10" spans="1:5" ht="17.100000000000001" customHeight="1" x14ac:dyDescent="0.2">
      <c r="A10" s="28"/>
      <c r="B10" s="31" t="s">
        <v>37</v>
      </c>
      <c r="C10" s="10" t="s">
        <v>204</v>
      </c>
      <c r="D10" s="149">
        <v>0</v>
      </c>
      <c r="E10" s="149">
        <v>0</v>
      </c>
    </row>
    <row r="11" spans="1:5" ht="17.100000000000001" customHeight="1" x14ac:dyDescent="0.2">
      <c r="A11" s="28"/>
      <c r="B11" s="31" t="s">
        <v>44</v>
      </c>
      <c r="C11" s="10" t="s">
        <v>43</v>
      </c>
      <c r="D11" s="149">
        <v>0</v>
      </c>
      <c r="E11" s="149">
        <v>0</v>
      </c>
    </row>
    <row r="12" spans="1:5" ht="17.100000000000001" customHeight="1" x14ac:dyDescent="0.2">
      <c r="A12" s="28"/>
      <c r="B12" s="31" t="s">
        <v>45</v>
      </c>
      <c r="C12" s="10" t="s">
        <v>205</v>
      </c>
      <c r="D12" s="149">
        <v>0</v>
      </c>
      <c r="E12" s="149">
        <v>0</v>
      </c>
    </row>
    <row r="13" spans="1:5" ht="17.100000000000001" customHeight="1" x14ac:dyDescent="0.2">
      <c r="A13" s="28"/>
      <c r="B13" s="31" t="s">
        <v>46</v>
      </c>
      <c r="C13" s="10" t="s">
        <v>47</v>
      </c>
      <c r="D13" s="149">
        <v>1000</v>
      </c>
      <c r="E13" s="149">
        <v>1225</v>
      </c>
    </row>
    <row r="14" spans="1:5" ht="17.100000000000001" customHeight="1" x14ac:dyDescent="0.2">
      <c r="A14" s="181" t="s">
        <v>188</v>
      </c>
      <c r="B14" s="182"/>
      <c r="C14" s="183"/>
      <c r="D14" s="150">
        <f>SUM(D9:D13)</f>
        <v>1097</v>
      </c>
      <c r="E14" s="150">
        <f>SUM(E9:E13)</f>
        <v>1248</v>
      </c>
    </row>
    <row r="15" spans="1:5" ht="17.100000000000001" customHeight="1" x14ac:dyDescent="0.2">
      <c r="A15" s="37" t="s">
        <v>39</v>
      </c>
      <c r="B15" s="38" t="s">
        <v>206</v>
      </c>
      <c r="C15" s="26"/>
      <c r="D15" s="149">
        <v>0</v>
      </c>
      <c r="E15" s="149">
        <v>0</v>
      </c>
    </row>
    <row r="16" spans="1:5" ht="17.100000000000001" customHeight="1" x14ac:dyDescent="0.2">
      <c r="A16" s="28"/>
      <c r="B16" s="31" t="s">
        <v>36</v>
      </c>
      <c r="C16" s="10" t="s">
        <v>207</v>
      </c>
      <c r="D16" s="149">
        <v>0</v>
      </c>
      <c r="E16" s="149">
        <v>1500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49">
        <v>0</v>
      </c>
      <c r="E17" s="149">
        <v>0</v>
      </c>
    </row>
    <row r="18" spans="1:5" ht="17.100000000000001" customHeight="1" x14ac:dyDescent="0.2">
      <c r="A18" s="28"/>
      <c r="B18" s="31" t="s">
        <v>38</v>
      </c>
      <c r="C18" s="10" t="s">
        <v>208</v>
      </c>
      <c r="D18" s="149">
        <v>0</v>
      </c>
      <c r="E18" s="149">
        <v>0</v>
      </c>
    </row>
    <row r="19" spans="1:5" ht="17.100000000000001" customHeight="1" x14ac:dyDescent="0.2">
      <c r="A19" s="181" t="s">
        <v>40</v>
      </c>
      <c r="B19" s="182"/>
      <c r="C19" s="183"/>
      <c r="D19" s="150">
        <f>SUM(D15:D18)</f>
        <v>0</v>
      </c>
      <c r="E19" s="150">
        <f>SUM(E15:E18)</f>
        <v>1500</v>
      </c>
    </row>
    <row r="20" spans="1:5" ht="17.100000000000001" customHeight="1" x14ac:dyDescent="0.2">
      <c r="A20" s="37" t="s">
        <v>41</v>
      </c>
      <c r="B20" s="38" t="s">
        <v>209</v>
      </c>
      <c r="C20" s="26"/>
      <c r="D20" s="149">
        <v>1097</v>
      </c>
      <c r="E20" s="149">
        <v>-252</v>
      </c>
    </row>
    <row r="21" spans="1:5" ht="17.100000000000001" customHeight="1" x14ac:dyDescent="0.2">
      <c r="A21" s="37" t="s">
        <v>42</v>
      </c>
      <c r="B21" s="38" t="s">
        <v>210</v>
      </c>
      <c r="C21" s="26"/>
      <c r="D21" s="149">
        <v>1689</v>
      </c>
      <c r="E21" s="149">
        <v>592</v>
      </c>
    </row>
    <row r="22" spans="1:5" ht="17.100000000000001" customHeight="1" x14ac:dyDescent="0.2">
      <c r="A22" s="33"/>
      <c r="B22" s="97"/>
      <c r="C22" s="98"/>
      <c r="D22" s="151"/>
      <c r="E22" s="151"/>
    </row>
    <row r="24" spans="1:5" ht="17.100000000000001" customHeight="1" x14ac:dyDescent="0.2">
      <c r="D24" s="179"/>
      <c r="E24" s="179"/>
    </row>
    <row r="25" spans="1:5" ht="17.100000000000001" customHeight="1" x14ac:dyDescent="0.2">
      <c r="C25" s="45"/>
      <c r="D25" s="179"/>
      <c r="E25" s="179"/>
    </row>
    <row r="30" spans="1:5" ht="17.100000000000001" customHeight="1" x14ac:dyDescent="0.2">
      <c r="C30" s="43"/>
      <c r="D30" s="180"/>
      <c r="E30" s="180"/>
    </row>
    <row r="31" spans="1:5" s="17" customFormat="1" ht="12" customHeight="1" x14ac:dyDescent="0.2">
      <c r="A31" s="22"/>
      <c r="B31" s="22"/>
      <c r="C31" s="46"/>
      <c r="D31" s="177"/>
      <c r="E31" s="177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SheetLayoutView="100" workbookViewId="0">
      <selection activeCell="A30" sqref="A30:C30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70" t="s">
        <v>211</v>
      </c>
      <c r="B1" s="170"/>
      <c r="C1" s="170"/>
      <c r="D1" s="170"/>
      <c r="E1" s="170"/>
      <c r="F1" s="170"/>
      <c r="G1" s="170"/>
    </row>
    <row r="2" spans="1:10" ht="15.75" customHeight="1" x14ac:dyDescent="0.2">
      <c r="A2" s="170" t="s">
        <v>264</v>
      </c>
      <c r="B2" s="170"/>
      <c r="C2" s="170"/>
      <c r="D2" s="170"/>
      <c r="E2" s="170"/>
      <c r="F2" s="170"/>
      <c r="G2" s="170"/>
    </row>
    <row r="3" spans="1:10" ht="15.75" customHeight="1" x14ac:dyDescent="0.2">
      <c r="A3" s="170" t="s">
        <v>260</v>
      </c>
      <c r="B3" s="170"/>
      <c r="C3" s="170"/>
      <c r="D3" s="170"/>
      <c r="E3" s="170"/>
      <c r="F3" s="170"/>
      <c r="G3" s="170"/>
    </row>
    <row r="4" spans="1:10" ht="3.75" customHeight="1" x14ac:dyDescent="0.2"/>
    <row r="5" spans="1:10" ht="13.5" customHeight="1" x14ac:dyDescent="0.2">
      <c r="G5" s="59" t="s">
        <v>82</v>
      </c>
    </row>
    <row r="6" spans="1:10" ht="20.100000000000001" customHeight="1" x14ac:dyDescent="0.2">
      <c r="A6" s="205" t="s">
        <v>213</v>
      </c>
      <c r="B6" s="205"/>
      <c r="C6" s="205"/>
      <c r="D6" s="205"/>
      <c r="E6" s="205"/>
      <c r="F6" s="205"/>
      <c r="G6" s="205"/>
    </row>
    <row r="7" spans="1:10" s="2" customFormat="1" ht="20.100000000000001" customHeight="1" x14ac:dyDescent="0.2">
      <c r="A7" s="230" t="s">
        <v>26</v>
      </c>
      <c r="B7" s="222"/>
      <c r="C7" s="220" t="s">
        <v>27</v>
      </c>
      <c r="D7" s="220" t="s">
        <v>212</v>
      </c>
      <c r="E7" s="245" t="s">
        <v>28</v>
      </c>
      <c r="F7" s="246"/>
      <c r="G7" s="247"/>
    </row>
    <row r="8" spans="1:10" s="2" customFormat="1" ht="20.100000000000001" customHeight="1" x14ac:dyDescent="0.2">
      <c r="A8" s="248"/>
      <c r="B8" s="249"/>
      <c r="C8" s="250"/>
      <c r="D8" s="250"/>
      <c r="E8" s="250" t="s">
        <v>29</v>
      </c>
      <c r="F8" s="250" t="s">
        <v>214</v>
      </c>
      <c r="G8" s="250" t="s">
        <v>215</v>
      </c>
    </row>
    <row r="9" spans="1:10" s="2" customFormat="1" ht="20.100000000000001" customHeight="1" x14ac:dyDescent="0.2">
      <c r="A9" s="248"/>
      <c r="B9" s="249"/>
      <c r="C9" s="251"/>
      <c r="D9" s="251"/>
      <c r="E9" s="251"/>
      <c r="F9" s="251"/>
      <c r="G9" s="251"/>
    </row>
    <row r="10" spans="1:10" s="2" customFormat="1" ht="20.100000000000001" customHeight="1" x14ac:dyDescent="0.2">
      <c r="A10" s="248"/>
      <c r="B10" s="249"/>
      <c r="C10" s="252" t="s">
        <v>1</v>
      </c>
      <c r="D10" s="253" t="s">
        <v>1</v>
      </c>
      <c r="E10" s="253" t="s">
        <v>50</v>
      </c>
      <c r="F10" s="253" t="s">
        <v>1</v>
      </c>
      <c r="G10" s="253" t="s">
        <v>50</v>
      </c>
    </row>
    <row r="11" spans="1:10" s="2" customFormat="1" ht="20.100000000000001" customHeight="1" thickBot="1" x14ac:dyDescent="0.25">
      <c r="A11" s="231"/>
      <c r="B11" s="227"/>
      <c r="C11" s="229" t="s">
        <v>30</v>
      </c>
      <c r="D11" s="254" t="s">
        <v>31</v>
      </c>
      <c r="E11" s="254" t="s">
        <v>32</v>
      </c>
      <c r="F11" s="254" t="s">
        <v>19</v>
      </c>
      <c r="G11" s="254" t="s">
        <v>33</v>
      </c>
    </row>
    <row r="12" spans="1:10" ht="20.100000000000001" customHeight="1" thickTop="1" x14ac:dyDescent="0.2">
      <c r="A12" s="101" t="s">
        <v>216</v>
      </c>
      <c r="B12" s="102"/>
      <c r="C12" s="103">
        <v>0</v>
      </c>
      <c r="D12" s="103">
        <v>0</v>
      </c>
      <c r="E12" s="138">
        <v>0</v>
      </c>
      <c r="F12" s="103">
        <v>0</v>
      </c>
      <c r="G12" s="138">
        <v>0</v>
      </c>
      <c r="J12" s="5"/>
    </row>
    <row r="13" spans="1:10" ht="20.100000000000001" customHeight="1" x14ac:dyDescent="0.2">
      <c r="A13" s="106" t="s">
        <v>49</v>
      </c>
      <c r="B13" s="41"/>
      <c r="C13" s="95">
        <v>0</v>
      </c>
      <c r="D13" s="95">
        <v>0</v>
      </c>
      <c r="E13" s="137">
        <v>0</v>
      </c>
      <c r="F13" s="95">
        <v>0</v>
      </c>
      <c r="G13" s="137">
        <v>0</v>
      </c>
      <c r="I13" s="18"/>
      <c r="J13" s="5"/>
    </row>
    <row r="14" spans="1:10" ht="20.100000000000001" customHeight="1" x14ac:dyDescent="0.2">
      <c r="A14" s="106" t="s">
        <v>238</v>
      </c>
      <c r="B14" s="41"/>
      <c r="C14" s="95">
        <f>SUM(C15:C18)</f>
        <v>11174070</v>
      </c>
      <c r="D14" s="95">
        <f>SUM(D15:D18)</f>
        <v>136319</v>
      </c>
      <c r="E14" s="137">
        <v>0</v>
      </c>
      <c r="F14" s="95">
        <f>SUM(F15:F18)</f>
        <v>45654</v>
      </c>
      <c r="G14" s="85">
        <v>0</v>
      </c>
      <c r="I14" s="18"/>
      <c r="J14" s="5"/>
    </row>
    <row r="15" spans="1:10" ht="20.100000000000001" customHeight="1" x14ac:dyDescent="0.2">
      <c r="A15" s="92" t="s">
        <v>220</v>
      </c>
      <c r="B15" s="41"/>
      <c r="C15" s="95">
        <v>2325100</v>
      </c>
      <c r="D15" s="95">
        <v>28365</v>
      </c>
      <c r="E15" s="137">
        <v>31</v>
      </c>
      <c r="F15" s="95">
        <v>8793</v>
      </c>
      <c r="G15" s="140">
        <v>4.4499999999999998E-2</v>
      </c>
      <c r="I15" s="18"/>
      <c r="J15" s="5"/>
    </row>
    <row r="16" spans="1:10" ht="20.100000000000001" customHeight="1" x14ac:dyDescent="0.2">
      <c r="A16" s="92" t="s">
        <v>221</v>
      </c>
      <c r="B16" s="41"/>
      <c r="C16" s="95">
        <v>1957370</v>
      </c>
      <c r="D16" s="95">
        <v>23879</v>
      </c>
      <c r="E16" s="137">
        <v>32</v>
      </c>
      <c r="F16" s="95">
        <v>7641</v>
      </c>
      <c r="G16" s="140">
        <v>4.5999999999999999E-2</v>
      </c>
      <c r="I16" s="18"/>
      <c r="J16" s="5"/>
    </row>
    <row r="17" spans="1:10" ht="20.100000000000001" customHeight="1" x14ac:dyDescent="0.2">
      <c r="A17" s="92" t="s">
        <v>218</v>
      </c>
      <c r="B17" s="41"/>
      <c r="C17" s="95">
        <v>1692000</v>
      </c>
      <c r="D17" s="95">
        <v>20642</v>
      </c>
      <c r="E17" s="137">
        <v>34</v>
      </c>
      <c r="F17" s="95">
        <v>7018</v>
      </c>
      <c r="G17" s="140">
        <v>4.8800000000000003E-2</v>
      </c>
      <c r="I17" s="18"/>
      <c r="J17" s="5"/>
    </row>
    <row r="18" spans="1:10" ht="20.100000000000001" customHeight="1" x14ac:dyDescent="0.2">
      <c r="A18" s="92" t="s">
        <v>219</v>
      </c>
      <c r="B18" s="41"/>
      <c r="C18" s="95">
        <v>5199600</v>
      </c>
      <c r="D18" s="95">
        <v>63433</v>
      </c>
      <c r="E18" s="137">
        <v>35</v>
      </c>
      <c r="F18" s="95">
        <v>22202</v>
      </c>
      <c r="G18" s="140">
        <v>5.0299999999999997E-2</v>
      </c>
      <c r="I18" s="18"/>
      <c r="J18" s="5"/>
    </row>
    <row r="19" spans="1:10" ht="20.100000000000001" customHeight="1" x14ac:dyDescent="0.2">
      <c r="A19" s="106" t="s">
        <v>90</v>
      </c>
      <c r="B19" s="41"/>
      <c r="C19" s="95">
        <v>0</v>
      </c>
      <c r="D19" s="95">
        <v>0</v>
      </c>
      <c r="E19" s="137">
        <v>0</v>
      </c>
      <c r="F19" s="95">
        <v>0</v>
      </c>
      <c r="G19" s="137">
        <v>0</v>
      </c>
      <c r="I19" s="18"/>
      <c r="J19" s="5"/>
    </row>
    <row r="20" spans="1:10" s="6" customFormat="1" ht="20.100000000000001" customHeight="1" x14ac:dyDescent="0.2">
      <c r="A20" s="195" t="s">
        <v>222</v>
      </c>
      <c r="B20" s="196"/>
      <c r="C20" s="99">
        <f>C14</f>
        <v>11174070</v>
      </c>
      <c r="D20" s="99">
        <f>D14</f>
        <v>136319</v>
      </c>
      <c r="E20" s="139"/>
      <c r="F20" s="99">
        <f>F14</f>
        <v>45654</v>
      </c>
      <c r="G20" s="100"/>
      <c r="J20" s="5"/>
    </row>
    <row r="22" spans="1:10" ht="20.100000000000001" customHeight="1" x14ac:dyDescent="0.2">
      <c r="A22" s="230" t="s">
        <v>223</v>
      </c>
      <c r="B22" s="221"/>
      <c r="C22" s="222"/>
      <c r="D22" s="230" t="s">
        <v>224</v>
      </c>
      <c r="E22" s="222"/>
      <c r="F22" s="230" t="s">
        <v>212</v>
      </c>
      <c r="G22" s="222"/>
    </row>
    <row r="23" spans="1:10" s="20" customFormat="1" ht="20.100000000000001" customHeight="1" x14ac:dyDescent="0.2">
      <c r="A23" s="248"/>
      <c r="B23" s="255"/>
      <c r="C23" s="249"/>
      <c r="D23" s="256"/>
      <c r="E23" s="257"/>
      <c r="F23" s="256"/>
      <c r="G23" s="257"/>
    </row>
    <row r="24" spans="1:10" s="44" customFormat="1" ht="20.100000000000001" customHeight="1" x14ac:dyDescent="0.2">
      <c r="A24" s="256"/>
      <c r="B24" s="258"/>
      <c r="C24" s="257"/>
      <c r="D24" s="245" t="s">
        <v>30</v>
      </c>
      <c r="E24" s="247"/>
      <c r="F24" s="245" t="s">
        <v>31</v>
      </c>
      <c r="G24" s="247"/>
    </row>
    <row r="25" spans="1:10" s="20" customFormat="1" ht="20.100000000000001" customHeight="1" x14ac:dyDescent="0.2">
      <c r="A25" s="184" t="s">
        <v>225</v>
      </c>
      <c r="B25" s="185"/>
      <c r="C25" s="186"/>
      <c r="D25" s="206">
        <v>24464541</v>
      </c>
      <c r="E25" s="207"/>
      <c r="F25" s="206">
        <v>76724</v>
      </c>
      <c r="G25" s="207"/>
    </row>
    <row r="26" spans="1:10" s="20" customFormat="1" ht="20.100000000000001" customHeight="1" x14ac:dyDescent="0.2">
      <c r="A26" s="184" t="s">
        <v>226</v>
      </c>
      <c r="B26" s="185"/>
      <c r="C26" s="186"/>
      <c r="D26" s="206">
        <v>51209884</v>
      </c>
      <c r="E26" s="207"/>
      <c r="F26" s="206">
        <v>526477</v>
      </c>
      <c r="G26" s="207"/>
    </row>
    <row r="27" spans="1:10" s="20" customFormat="1" ht="20.100000000000001" customHeight="1" x14ac:dyDescent="0.2">
      <c r="A27" s="184" t="s">
        <v>227</v>
      </c>
      <c r="B27" s="185"/>
      <c r="C27" s="186"/>
      <c r="D27" s="206">
        <v>0</v>
      </c>
      <c r="E27" s="207"/>
      <c r="F27" s="206">
        <v>0</v>
      </c>
      <c r="G27" s="207"/>
    </row>
    <row r="28" spans="1:10" s="20" customFormat="1" ht="20.100000000000001" customHeight="1" x14ac:dyDescent="0.2">
      <c r="A28" s="184" t="s">
        <v>228</v>
      </c>
      <c r="B28" s="185"/>
      <c r="C28" s="186"/>
      <c r="D28" s="206">
        <v>54072</v>
      </c>
      <c r="E28" s="207"/>
      <c r="F28" s="206">
        <v>250</v>
      </c>
      <c r="G28" s="207"/>
    </row>
    <row r="29" spans="1:10" s="20" customFormat="1" ht="20.100000000000001" customHeight="1" x14ac:dyDescent="0.2">
      <c r="A29" s="184" t="s">
        <v>229</v>
      </c>
      <c r="B29" s="185"/>
      <c r="C29" s="186"/>
      <c r="D29" s="206">
        <v>0</v>
      </c>
      <c r="E29" s="207"/>
      <c r="F29" s="206">
        <v>0</v>
      </c>
      <c r="G29" s="207"/>
    </row>
    <row r="30" spans="1:10" s="20" customFormat="1" ht="20.100000000000001" customHeight="1" x14ac:dyDescent="0.2">
      <c r="A30" s="184" t="s">
        <v>230</v>
      </c>
      <c r="B30" s="185"/>
      <c r="C30" s="186"/>
      <c r="D30" s="206">
        <v>0</v>
      </c>
      <c r="E30" s="207"/>
      <c r="F30" s="206">
        <v>0</v>
      </c>
      <c r="G30" s="207"/>
    </row>
    <row r="31" spans="1:10" s="22" customFormat="1" ht="20.100000000000001" customHeight="1" x14ac:dyDescent="0.2">
      <c r="A31" s="192" t="s">
        <v>231</v>
      </c>
      <c r="B31" s="193"/>
      <c r="C31" s="194"/>
      <c r="D31" s="206">
        <v>0</v>
      </c>
      <c r="E31" s="207"/>
      <c r="F31" s="206">
        <v>0</v>
      </c>
      <c r="G31" s="207"/>
    </row>
    <row r="32" spans="1:10" s="7" customFormat="1" ht="20.100000000000001" customHeight="1" x14ac:dyDescent="0.2">
      <c r="A32" s="184" t="s">
        <v>54</v>
      </c>
      <c r="B32" s="185"/>
      <c r="C32" s="186"/>
      <c r="D32" s="206">
        <v>0</v>
      </c>
      <c r="E32" s="207"/>
      <c r="F32" s="206">
        <v>0</v>
      </c>
      <c r="G32" s="207"/>
    </row>
    <row r="33" spans="1:7" ht="20.100000000000001" customHeight="1" x14ac:dyDescent="0.2">
      <c r="A33" s="184" t="s">
        <v>232</v>
      </c>
      <c r="B33" s="185"/>
      <c r="C33" s="186"/>
      <c r="D33" s="206">
        <v>13333</v>
      </c>
      <c r="E33" s="207"/>
      <c r="F33" s="206">
        <v>0</v>
      </c>
      <c r="G33" s="207"/>
    </row>
    <row r="34" spans="1:7" ht="20.100000000000001" customHeight="1" x14ac:dyDescent="0.2">
      <c r="A34" s="189" t="s">
        <v>222</v>
      </c>
      <c r="B34" s="189"/>
      <c r="C34" s="189"/>
      <c r="D34" s="208">
        <f>SUM(D25:E33)</f>
        <v>75741830</v>
      </c>
      <c r="E34" s="209"/>
      <c r="F34" s="208">
        <f>SUM(F25:G33)</f>
        <v>603451</v>
      </c>
      <c r="G34" s="209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205" t="s">
        <v>233</v>
      </c>
      <c r="B37" s="205"/>
      <c r="C37" s="205"/>
      <c r="D37" s="205"/>
      <c r="E37" s="205"/>
      <c r="F37" s="205"/>
      <c r="G37" s="205"/>
    </row>
    <row r="38" spans="1:7" ht="20.100000000000001" customHeight="1" x14ac:dyDescent="0.2">
      <c r="A38" s="230" t="s">
        <v>26</v>
      </c>
      <c r="B38" s="222"/>
      <c r="C38" s="220" t="s">
        <v>27</v>
      </c>
      <c r="D38" s="220" t="s">
        <v>212</v>
      </c>
      <c r="E38" s="245" t="s">
        <v>28</v>
      </c>
      <c r="F38" s="246"/>
      <c r="G38" s="247"/>
    </row>
    <row r="39" spans="1:7" ht="20.100000000000001" customHeight="1" x14ac:dyDescent="0.2">
      <c r="A39" s="248"/>
      <c r="B39" s="249"/>
      <c r="C39" s="250"/>
      <c r="D39" s="250"/>
      <c r="E39" s="250" t="s">
        <v>29</v>
      </c>
      <c r="F39" s="250" t="s">
        <v>214</v>
      </c>
      <c r="G39" s="250" t="s">
        <v>215</v>
      </c>
    </row>
    <row r="40" spans="1:7" ht="20.100000000000001" customHeight="1" x14ac:dyDescent="0.2">
      <c r="A40" s="248"/>
      <c r="B40" s="249"/>
      <c r="C40" s="251"/>
      <c r="D40" s="251"/>
      <c r="E40" s="251"/>
      <c r="F40" s="251"/>
      <c r="G40" s="251"/>
    </row>
    <row r="41" spans="1:7" ht="20.100000000000001" customHeight="1" x14ac:dyDescent="0.2">
      <c r="A41" s="248"/>
      <c r="B41" s="249"/>
      <c r="C41" s="252" t="s">
        <v>1</v>
      </c>
      <c r="D41" s="253" t="s">
        <v>1</v>
      </c>
      <c r="E41" s="253" t="s">
        <v>50</v>
      </c>
      <c r="F41" s="253" t="s">
        <v>1</v>
      </c>
      <c r="G41" s="253" t="s">
        <v>50</v>
      </c>
    </row>
    <row r="42" spans="1:7" ht="20.100000000000001" customHeight="1" thickBot="1" x14ac:dyDescent="0.25">
      <c r="A42" s="231"/>
      <c r="B42" s="227"/>
      <c r="C42" s="229" t="s">
        <v>30</v>
      </c>
      <c r="D42" s="254" t="s">
        <v>31</v>
      </c>
      <c r="E42" s="254" t="s">
        <v>32</v>
      </c>
      <c r="F42" s="254" t="s">
        <v>19</v>
      </c>
      <c r="G42" s="254" t="s">
        <v>33</v>
      </c>
    </row>
    <row r="43" spans="1:7" ht="20.100000000000001" customHeight="1" thickTop="1" x14ac:dyDescent="0.2">
      <c r="A43" s="101" t="s">
        <v>216</v>
      </c>
      <c r="B43" s="102"/>
      <c r="C43" s="103">
        <v>0</v>
      </c>
      <c r="D43" s="104">
        <v>0</v>
      </c>
      <c r="E43" s="104">
        <v>0</v>
      </c>
      <c r="F43" s="104">
        <v>0</v>
      </c>
      <c r="G43" s="105">
        <v>0</v>
      </c>
    </row>
    <row r="44" spans="1:7" ht="20.100000000000001" customHeight="1" x14ac:dyDescent="0.2">
      <c r="A44" s="106" t="s">
        <v>49</v>
      </c>
      <c r="B44" s="41"/>
      <c r="C44" s="95">
        <v>0</v>
      </c>
      <c r="D44" s="107">
        <v>0</v>
      </c>
      <c r="E44" s="108">
        <v>0</v>
      </c>
      <c r="F44" s="107">
        <v>0</v>
      </c>
      <c r="G44" s="108">
        <v>0</v>
      </c>
    </row>
    <row r="45" spans="1:7" ht="20.100000000000001" customHeight="1" x14ac:dyDescent="0.2">
      <c r="A45" s="106" t="s">
        <v>217</v>
      </c>
      <c r="B45" s="41"/>
      <c r="C45" s="95">
        <v>0</v>
      </c>
      <c r="D45" s="107">
        <v>0</v>
      </c>
      <c r="E45" s="108">
        <v>0</v>
      </c>
      <c r="F45" s="107">
        <v>0</v>
      </c>
      <c r="G45" s="108">
        <v>0</v>
      </c>
    </row>
    <row r="46" spans="1:7" ht="20.100000000000001" customHeight="1" x14ac:dyDescent="0.2">
      <c r="A46" s="92" t="s">
        <v>220</v>
      </c>
      <c r="B46" s="41"/>
      <c r="C46" s="95">
        <v>0</v>
      </c>
      <c r="D46" s="107">
        <v>0</v>
      </c>
      <c r="E46" s="108">
        <v>0</v>
      </c>
      <c r="F46" s="107">
        <v>0</v>
      </c>
      <c r="G46" s="108">
        <v>0</v>
      </c>
    </row>
    <row r="47" spans="1:7" ht="20.100000000000001" customHeight="1" x14ac:dyDescent="0.2">
      <c r="A47" s="92" t="s">
        <v>221</v>
      </c>
      <c r="B47" s="41"/>
      <c r="C47" s="95">
        <v>0</v>
      </c>
      <c r="D47" s="107">
        <v>0</v>
      </c>
      <c r="E47" s="108">
        <v>0</v>
      </c>
      <c r="F47" s="107">
        <v>0</v>
      </c>
      <c r="G47" s="108">
        <v>0</v>
      </c>
    </row>
    <row r="48" spans="1:7" ht="20.100000000000001" customHeight="1" x14ac:dyDescent="0.2">
      <c r="A48" s="92" t="s">
        <v>218</v>
      </c>
      <c r="B48" s="41"/>
      <c r="C48" s="95">
        <v>0</v>
      </c>
      <c r="D48" s="107">
        <v>0</v>
      </c>
      <c r="E48" s="108">
        <v>0</v>
      </c>
      <c r="F48" s="107">
        <v>0</v>
      </c>
      <c r="G48" s="108">
        <v>0</v>
      </c>
    </row>
    <row r="49" spans="1:7" ht="20.100000000000001" customHeight="1" x14ac:dyDescent="0.2">
      <c r="A49" s="92" t="s">
        <v>219</v>
      </c>
      <c r="B49" s="41"/>
      <c r="C49" s="95">
        <v>0</v>
      </c>
      <c r="D49" s="107">
        <v>0</v>
      </c>
      <c r="E49" s="108">
        <v>0</v>
      </c>
      <c r="F49" s="107">
        <v>0</v>
      </c>
      <c r="G49" s="108">
        <v>0</v>
      </c>
    </row>
    <row r="50" spans="1:7" ht="20.100000000000001" customHeight="1" x14ac:dyDescent="0.2">
      <c r="A50" s="106" t="s">
        <v>90</v>
      </c>
      <c r="B50" s="41"/>
      <c r="C50" s="95">
        <v>0</v>
      </c>
      <c r="D50" s="107">
        <v>0</v>
      </c>
      <c r="E50" s="108">
        <v>0</v>
      </c>
      <c r="F50" s="107">
        <v>0</v>
      </c>
      <c r="G50" s="108">
        <v>0</v>
      </c>
    </row>
    <row r="51" spans="1:7" ht="20.100000000000001" customHeight="1" x14ac:dyDescent="0.2">
      <c r="A51" s="195" t="s">
        <v>222</v>
      </c>
      <c r="B51" s="196"/>
      <c r="C51" s="99">
        <f>SUM(C43:C50)</f>
        <v>0</v>
      </c>
      <c r="D51" s="99">
        <f t="shared" ref="D51:G51" si="0">SUM(D43:D50)</f>
        <v>0</v>
      </c>
      <c r="E51" s="99">
        <f t="shared" si="0"/>
        <v>0</v>
      </c>
      <c r="F51" s="99">
        <f t="shared" si="0"/>
        <v>0</v>
      </c>
      <c r="G51" s="99">
        <f t="shared" si="0"/>
        <v>0</v>
      </c>
    </row>
    <row r="53" spans="1:7" ht="20.100000000000001" customHeight="1" x14ac:dyDescent="0.2">
      <c r="A53" s="168" t="s">
        <v>223</v>
      </c>
      <c r="B53" s="173"/>
      <c r="C53" s="174"/>
      <c r="D53" s="168" t="s">
        <v>224</v>
      </c>
      <c r="E53" s="174"/>
      <c r="F53" s="168" t="s">
        <v>212</v>
      </c>
      <c r="G53" s="174"/>
    </row>
    <row r="54" spans="1:7" ht="20.100000000000001" customHeight="1" x14ac:dyDescent="0.2">
      <c r="A54" s="197"/>
      <c r="B54" s="198"/>
      <c r="C54" s="199"/>
      <c r="D54" s="200"/>
      <c r="E54" s="202"/>
      <c r="F54" s="200"/>
      <c r="G54" s="202"/>
    </row>
    <row r="55" spans="1:7" ht="20.100000000000001" customHeight="1" x14ac:dyDescent="0.2">
      <c r="A55" s="200"/>
      <c r="B55" s="201"/>
      <c r="C55" s="202"/>
      <c r="D55" s="203" t="s">
        <v>30</v>
      </c>
      <c r="E55" s="204"/>
      <c r="F55" s="203" t="s">
        <v>31</v>
      </c>
      <c r="G55" s="204"/>
    </row>
    <row r="56" spans="1:7" ht="20.100000000000001" customHeight="1" x14ac:dyDescent="0.2">
      <c r="A56" s="184" t="s">
        <v>225</v>
      </c>
      <c r="B56" s="185"/>
      <c r="C56" s="186"/>
      <c r="D56" s="187">
        <v>0</v>
      </c>
      <c r="E56" s="188"/>
      <c r="F56" s="187">
        <v>0</v>
      </c>
      <c r="G56" s="188"/>
    </row>
    <row r="57" spans="1:7" ht="20.100000000000001" customHeight="1" x14ac:dyDescent="0.2">
      <c r="A57" s="184" t="s">
        <v>226</v>
      </c>
      <c r="B57" s="185"/>
      <c r="C57" s="186"/>
      <c r="D57" s="187">
        <v>0</v>
      </c>
      <c r="E57" s="188"/>
      <c r="F57" s="187">
        <v>0</v>
      </c>
      <c r="G57" s="188"/>
    </row>
    <row r="58" spans="1:7" ht="20.100000000000001" customHeight="1" x14ac:dyDescent="0.2">
      <c r="A58" s="184" t="s">
        <v>227</v>
      </c>
      <c r="B58" s="185"/>
      <c r="C58" s="186"/>
      <c r="D58" s="187">
        <v>0</v>
      </c>
      <c r="E58" s="188"/>
      <c r="F58" s="187">
        <v>0</v>
      </c>
      <c r="G58" s="188"/>
    </row>
    <row r="59" spans="1:7" ht="20.100000000000001" customHeight="1" x14ac:dyDescent="0.2">
      <c r="A59" s="184" t="s">
        <v>228</v>
      </c>
      <c r="B59" s="185"/>
      <c r="C59" s="186"/>
      <c r="D59" s="187">
        <v>0</v>
      </c>
      <c r="E59" s="188"/>
      <c r="F59" s="187">
        <v>0</v>
      </c>
      <c r="G59" s="188"/>
    </row>
    <row r="60" spans="1:7" ht="20.100000000000001" customHeight="1" x14ac:dyDescent="0.2">
      <c r="A60" s="184" t="s">
        <v>229</v>
      </c>
      <c r="B60" s="185"/>
      <c r="C60" s="186"/>
      <c r="D60" s="187">
        <v>0</v>
      </c>
      <c r="E60" s="188"/>
      <c r="F60" s="187">
        <v>0</v>
      </c>
      <c r="G60" s="188"/>
    </row>
    <row r="61" spans="1:7" ht="20.100000000000001" customHeight="1" x14ac:dyDescent="0.2">
      <c r="A61" s="184" t="s">
        <v>230</v>
      </c>
      <c r="B61" s="185"/>
      <c r="C61" s="186"/>
      <c r="D61" s="187">
        <v>0</v>
      </c>
      <c r="E61" s="188"/>
      <c r="F61" s="187">
        <v>0</v>
      </c>
      <c r="G61" s="188"/>
    </row>
    <row r="62" spans="1:7" ht="20.100000000000001" customHeight="1" x14ac:dyDescent="0.2">
      <c r="A62" s="192" t="s">
        <v>231</v>
      </c>
      <c r="B62" s="193"/>
      <c r="C62" s="194"/>
      <c r="D62" s="187">
        <v>0</v>
      </c>
      <c r="E62" s="188"/>
      <c r="F62" s="187">
        <v>0</v>
      </c>
      <c r="G62" s="188"/>
    </row>
    <row r="63" spans="1:7" ht="20.100000000000001" customHeight="1" x14ac:dyDescent="0.2">
      <c r="A63" s="184" t="s">
        <v>54</v>
      </c>
      <c r="B63" s="185"/>
      <c r="C63" s="186"/>
      <c r="D63" s="187">
        <v>0</v>
      </c>
      <c r="E63" s="188"/>
      <c r="F63" s="187">
        <v>0</v>
      </c>
      <c r="G63" s="188"/>
    </row>
    <row r="64" spans="1:7" ht="20.100000000000001" customHeight="1" x14ac:dyDescent="0.2">
      <c r="A64" s="184" t="s">
        <v>232</v>
      </c>
      <c r="B64" s="185"/>
      <c r="C64" s="186"/>
      <c r="D64" s="187">
        <v>0</v>
      </c>
      <c r="E64" s="188"/>
      <c r="F64" s="187">
        <v>0</v>
      </c>
      <c r="G64" s="188"/>
    </row>
    <row r="65" spans="1:7" ht="20.100000000000001" customHeight="1" x14ac:dyDescent="0.2">
      <c r="A65" s="189" t="s">
        <v>222</v>
      </c>
      <c r="B65" s="189"/>
      <c r="C65" s="189"/>
      <c r="D65" s="190">
        <f>SUM(D56:E64)</f>
        <v>0</v>
      </c>
      <c r="E65" s="191"/>
      <c r="F65" s="190">
        <f>SUM(F56:G64)</f>
        <v>0</v>
      </c>
      <c r="G65" s="191"/>
    </row>
    <row r="66" spans="1:7" ht="10.5" customHeight="1" x14ac:dyDescent="0.2">
      <c r="A66" s="154"/>
      <c r="B66" s="155"/>
      <c r="C66" s="154"/>
      <c r="D66" s="156"/>
      <c r="E66" s="45"/>
      <c r="F66" s="157"/>
      <c r="G66" s="45"/>
    </row>
  </sheetData>
  <mergeCells count="91"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A37:G37"/>
    <mergeCell ref="A38:B42"/>
    <mergeCell ref="C38:C40"/>
    <mergeCell ref="D38:D40"/>
    <mergeCell ref="E38:G38"/>
    <mergeCell ref="E39:E40"/>
    <mergeCell ref="F39:F40"/>
    <mergeCell ref="G39:G40"/>
    <mergeCell ref="A51:B51"/>
    <mergeCell ref="A53:C55"/>
    <mergeCell ref="D53:E54"/>
    <mergeCell ref="F53:G54"/>
    <mergeCell ref="D55:E55"/>
    <mergeCell ref="F55:G55"/>
    <mergeCell ref="A56:C56"/>
    <mergeCell ref="D56:E56"/>
    <mergeCell ref="F56:G5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  <mergeCell ref="A65:C65"/>
    <mergeCell ref="D65:E65"/>
    <mergeCell ref="F65:G65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E14" sqref="E14"/>
    </sheetView>
  </sheetViews>
  <sheetFormatPr defaultRowHeight="17.100000000000001" customHeight="1" x14ac:dyDescent="0.2"/>
  <cols>
    <col min="1" max="1" width="4" style="70" customWidth="1"/>
    <col min="2" max="2" width="2.5703125" style="70" customWidth="1"/>
    <col min="3" max="3" width="33.42578125" style="70" customWidth="1"/>
    <col min="4" max="4" width="10.7109375" style="70" customWidth="1"/>
    <col min="5" max="6" width="10.28515625" style="70" customWidth="1"/>
    <col min="7" max="9" width="10.7109375" style="70" customWidth="1"/>
    <col min="10" max="10" width="0.5703125" style="70" customWidth="1"/>
    <col min="11" max="12" width="9.140625" style="70"/>
    <col min="13" max="13" width="3.5703125" style="70" customWidth="1"/>
    <col min="14" max="16384" width="9.140625" style="70"/>
  </cols>
  <sheetData>
    <row r="1" spans="1:14" ht="3.75" customHeight="1" x14ac:dyDescent="0.2"/>
    <row r="2" spans="1:14" ht="17.100000000000001" customHeight="1" x14ac:dyDescent="0.2">
      <c r="A2" s="210" t="s">
        <v>159</v>
      </c>
      <c r="B2" s="210"/>
      <c r="C2" s="210"/>
      <c r="D2" s="210"/>
      <c r="E2" s="210"/>
      <c r="F2" s="210"/>
      <c r="G2" s="210"/>
      <c r="H2" s="210"/>
      <c r="I2" s="210"/>
    </row>
    <row r="3" spans="1:14" ht="17.100000000000001" customHeight="1" x14ac:dyDescent="0.2">
      <c r="A3" s="211" t="s">
        <v>264</v>
      </c>
      <c r="B3" s="211"/>
      <c r="C3" s="211"/>
      <c r="D3" s="211"/>
      <c r="E3" s="211"/>
      <c r="F3" s="211"/>
      <c r="G3" s="211"/>
      <c r="H3" s="211"/>
      <c r="I3" s="211"/>
      <c r="M3" s="71"/>
    </row>
    <row r="4" spans="1:14" ht="17.100000000000001" customHeight="1" x14ac:dyDescent="0.2">
      <c r="A4" s="210" t="s">
        <v>260</v>
      </c>
      <c r="B4" s="210"/>
      <c r="C4" s="210"/>
      <c r="D4" s="210"/>
      <c r="E4" s="210"/>
      <c r="F4" s="210"/>
      <c r="G4" s="210"/>
      <c r="H4" s="210"/>
      <c r="I4" s="210"/>
      <c r="M4" s="71"/>
    </row>
    <row r="5" spans="1:14" ht="17.100000000000001" customHeight="1" x14ac:dyDescent="0.2">
      <c r="A5" s="125"/>
      <c r="B5" s="125"/>
      <c r="C5" s="125"/>
      <c r="D5" s="125"/>
      <c r="E5" s="125"/>
      <c r="F5" s="125"/>
      <c r="G5" s="125"/>
      <c r="H5" s="125"/>
      <c r="I5" s="59"/>
      <c r="M5" s="71"/>
      <c r="N5" s="71"/>
    </row>
    <row r="6" spans="1:14" ht="17.100000000000001" customHeight="1" x14ac:dyDescent="0.2">
      <c r="A6" s="259" t="s">
        <v>0</v>
      </c>
      <c r="B6" s="259" t="s">
        <v>160</v>
      </c>
      <c r="C6" s="260"/>
      <c r="D6" s="261" t="s">
        <v>161</v>
      </c>
      <c r="E6" s="261"/>
      <c r="F6" s="261"/>
      <c r="G6" s="261"/>
      <c r="H6" s="261"/>
      <c r="I6" s="261"/>
      <c r="N6" s="71"/>
    </row>
    <row r="7" spans="1:14" s="72" customFormat="1" ht="17.100000000000001" customHeight="1" thickBot="1" x14ac:dyDescent="0.25">
      <c r="A7" s="262"/>
      <c r="B7" s="262"/>
      <c r="C7" s="263"/>
      <c r="D7" s="264" t="s">
        <v>17</v>
      </c>
      <c r="E7" s="264" t="s">
        <v>162</v>
      </c>
      <c r="F7" s="264" t="s">
        <v>18</v>
      </c>
      <c r="G7" s="264" t="s">
        <v>19</v>
      </c>
      <c r="H7" s="264" t="s">
        <v>20</v>
      </c>
      <c r="I7" s="264" t="s">
        <v>21</v>
      </c>
      <c r="N7" s="71"/>
    </row>
    <row r="8" spans="1:14" ht="21.75" customHeight="1" thickTop="1" x14ac:dyDescent="0.2">
      <c r="A8" s="126">
        <v>1</v>
      </c>
      <c r="B8" s="73" t="s">
        <v>164</v>
      </c>
      <c r="C8" s="74"/>
      <c r="D8" s="103">
        <v>24464541</v>
      </c>
      <c r="E8" s="135"/>
      <c r="F8" s="103">
        <v>0</v>
      </c>
      <c r="G8" s="135"/>
      <c r="H8" s="103">
        <v>0</v>
      </c>
      <c r="I8" s="103">
        <f>SUM(D8:H8)</f>
        <v>24464541</v>
      </c>
      <c r="N8" s="71"/>
    </row>
    <row r="9" spans="1:14" ht="21.75" customHeight="1" x14ac:dyDescent="0.2">
      <c r="A9" s="127">
        <v>2</v>
      </c>
      <c r="B9" s="75" t="s">
        <v>166</v>
      </c>
      <c r="C9" s="76"/>
      <c r="D9" s="95">
        <f>SUM(D10:D14)</f>
        <v>33553421</v>
      </c>
      <c r="E9" s="95">
        <v>172552</v>
      </c>
      <c r="F9" s="95">
        <f t="shared" ref="F9:H9" si="0">SUM(F10:F14)</f>
        <v>29331</v>
      </c>
      <c r="G9" s="95">
        <f t="shared" si="0"/>
        <v>85957</v>
      </c>
      <c r="H9" s="95">
        <f t="shared" si="0"/>
        <v>882690</v>
      </c>
      <c r="I9" s="95">
        <v>34723951</v>
      </c>
      <c r="N9" s="71"/>
    </row>
    <row r="10" spans="1:14" ht="17.100000000000001" customHeight="1" x14ac:dyDescent="0.2">
      <c r="A10" s="128"/>
      <c r="B10" s="77"/>
      <c r="C10" s="78" t="s">
        <v>14</v>
      </c>
      <c r="D10" s="30">
        <v>33524385</v>
      </c>
      <c r="E10" s="30">
        <v>662081</v>
      </c>
      <c r="F10" s="30">
        <v>29331</v>
      </c>
      <c r="G10" s="30">
        <v>85957</v>
      </c>
      <c r="H10" s="30">
        <v>840430</v>
      </c>
      <c r="I10" s="30">
        <v>34652655</v>
      </c>
      <c r="N10" s="71"/>
    </row>
    <row r="11" spans="1:14" ht="17.100000000000001" customHeight="1" x14ac:dyDescent="0.2">
      <c r="A11" s="128"/>
      <c r="B11" s="77"/>
      <c r="C11" s="78" t="s">
        <v>163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1"/>
      <c r="N11" s="71"/>
    </row>
    <row r="12" spans="1:14" ht="17.100000000000001" customHeight="1" x14ac:dyDescent="0.2">
      <c r="A12" s="128"/>
      <c r="B12" s="77"/>
      <c r="C12" s="78" t="s">
        <v>165</v>
      </c>
      <c r="D12" s="30">
        <v>0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28927</v>
      </c>
      <c r="N12" s="71"/>
    </row>
    <row r="13" spans="1:14" ht="17.100000000000001" customHeight="1" x14ac:dyDescent="0.2">
      <c r="A13" s="128"/>
      <c r="B13" s="77"/>
      <c r="C13" s="78" t="s">
        <v>167</v>
      </c>
      <c r="D13" s="30">
        <v>29036</v>
      </c>
      <c r="E13" s="30">
        <v>0</v>
      </c>
      <c r="F13" s="30">
        <v>0</v>
      </c>
      <c r="G13" s="30">
        <v>0</v>
      </c>
      <c r="H13" s="30">
        <v>13333</v>
      </c>
      <c r="I13" s="30">
        <f t="shared" si="1"/>
        <v>42369</v>
      </c>
      <c r="N13" s="71"/>
    </row>
    <row r="14" spans="1:14" ht="17.100000000000001" customHeight="1" x14ac:dyDescent="0.2">
      <c r="A14" s="128"/>
      <c r="B14" s="77"/>
      <c r="C14" s="78" t="s">
        <v>168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1"/>
    </row>
    <row r="15" spans="1:14" ht="21.75" customHeight="1" x14ac:dyDescent="0.2">
      <c r="A15" s="127">
        <v>3</v>
      </c>
      <c r="B15" s="75" t="s">
        <v>60</v>
      </c>
      <c r="C15" s="76"/>
      <c r="D15" s="95">
        <f>SUM(D16:D18)</f>
        <v>0</v>
      </c>
      <c r="E15" s="95">
        <f t="shared" ref="E15:H15" si="2">SUM(E16:E18)</f>
        <v>0</v>
      </c>
      <c r="F15" s="95">
        <f t="shared" si="2"/>
        <v>0</v>
      </c>
      <c r="G15" s="95">
        <f t="shared" si="2"/>
        <v>0</v>
      </c>
      <c r="H15" s="95">
        <f t="shared" si="2"/>
        <v>0</v>
      </c>
      <c r="I15" s="95">
        <f>SUM(I16:I18)</f>
        <v>0</v>
      </c>
      <c r="M15" s="71"/>
      <c r="N15" s="71"/>
    </row>
    <row r="16" spans="1:14" ht="17.100000000000001" customHeight="1" x14ac:dyDescent="0.2">
      <c r="A16" s="128"/>
      <c r="B16" s="77"/>
      <c r="C16" s="78" t="s">
        <v>15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0</v>
      </c>
      <c r="M16" s="71"/>
    </row>
    <row r="17" spans="1:13" ht="17.100000000000001" customHeight="1" x14ac:dyDescent="0.2">
      <c r="A17" s="128"/>
      <c r="B17" s="77"/>
      <c r="C17" s="78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1"/>
    </row>
    <row r="18" spans="1:13" ht="17.100000000000001" customHeight="1" x14ac:dyDescent="0.2">
      <c r="A18" s="128"/>
      <c r="B18" s="77"/>
      <c r="C18" s="78" t="s">
        <v>169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1"/>
    </row>
    <row r="19" spans="1:13" ht="21.75" customHeight="1" x14ac:dyDescent="0.2">
      <c r="A19" s="127">
        <v>4</v>
      </c>
      <c r="B19" s="75" t="s">
        <v>54</v>
      </c>
      <c r="C19" s="76"/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f t="shared" si="1"/>
        <v>0</v>
      </c>
    </row>
    <row r="20" spans="1:13" ht="17.100000000000001" customHeight="1" x14ac:dyDescent="0.2">
      <c r="A20" s="129" t="s">
        <v>170</v>
      </c>
      <c r="B20" s="79"/>
      <c r="C20" s="80"/>
      <c r="D20" s="136">
        <f>D8+D9+D15+D19</f>
        <v>58017962</v>
      </c>
      <c r="E20" s="136">
        <f t="shared" ref="E20:I20" si="3">E8+E9+E15+E19</f>
        <v>172552</v>
      </c>
      <c r="F20" s="136">
        <f t="shared" si="3"/>
        <v>29331</v>
      </c>
      <c r="G20" s="136">
        <f t="shared" si="3"/>
        <v>85957</v>
      </c>
      <c r="H20" s="136">
        <f t="shared" si="3"/>
        <v>882690</v>
      </c>
      <c r="I20" s="136">
        <f t="shared" si="3"/>
        <v>59188492</v>
      </c>
    </row>
    <row r="21" spans="1:13" ht="17.100000000000001" customHeight="1" x14ac:dyDescent="0.2">
      <c r="A21" s="130" t="s">
        <v>171</v>
      </c>
      <c r="B21" s="131"/>
      <c r="C21" s="132"/>
      <c r="D21" s="118">
        <v>477047</v>
      </c>
      <c r="E21" s="118">
        <v>0</v>
      </c>
      <c r="F21" s="118">
        <v>0</v>
      </c>
      <c r="G21" s="118">
        <v>0</v>
      </c>
      <c r="H21" s="118">
        <v>0</v>
      </c>
      <c r="I21" s="118">
        <f>SUM(D21:H21)</f>
        <v>477047</v>
      </c>
    </row>
    <row r="22" spans="1:13" ht="11.25" customHeight="1" x14ac:dyDescent="0.2">
      <c r="A22" s="158"/>
      <c r="B22" s="158"/>
      <c r="C22" s="81"/>
      <c r="D22" s="153"/>
      <c r="E22" s="153"/>
      <c r="F22" s="153"/>
      <c r="G22" s="153"/>
      <c r="H22" s="153"/>
      <c r="I22" s="153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SheetLayoutView="100" workbookViewId="0">
      <selection activeCell="B12" sqref="B12"/>
    </sheetView>
  </sheetViews>
  <sheetFormatPr defaultRowHeight="16.5" x14ac:dyDescent="0.2"/>
  <cols>
    <col min="1" max="1" width="32.85546875" style="63" customWidth="1"/>
    <col min="2" max="2" width="32.5703125" style="63" bestFit="1" customWidth="1"/>
    <col min="3" max="3" width="7.7109375" style="63" customWidth="1"/>
    <col min="4" max="4" width="13" style="63" customWidth="1"/>
    <col min="5" max="5" width="31.140625" style="63" customWidth="1"/>
    <col min="6" max="16384" width="9.140625" style="63"/>
  </cols>
  <sheetData>
    <row r="1" spans="1:5" x14ac:dyDescent="0.2">
      <c r="A1" s="212" t="s">
        <v>172</v>
      </c>
      <c r="B1" s="213"/>
      <c r="C1" s="213"/>
      <c r="D1" s="213"/>
      <c r="E1" s="214"/>
    </row>
    <row r="2" spans="1:5" x14ac:dyDescent="0.2">
      <c r="A2" s="215" t="s">
        <v>264</v>
      </c>
      <c r="B2" s="211"/>
      <c r="C2" s="211"/>
      <c r="D2" s="211"/>
      <c r="E2" s="216"/>
    </row>
    <row r="3" spans="1:5" x14ac:dyDescent="0.2">
      <c r="A3" s="215" t="s">
        <v>260</v>
      </c>
      <c r="B3" s="211"/>
      <c r="C3" s="211"/>
      <c r="D3" s="211"/>
      <c r="E3" s="216"/>
    </row>
    <row r="4" spans="1:5" ht="17.25" x14ac:dyDescent="0.2">
      <c r="A4" s="142"/>
      <c r="B4" s="112"/>
      <c r="C4" s="112"/>
      <c r="D4" s="112"/>
      <c r="E4" s="143"/>
    </row>
    <row r="5" spans="1:5" s="65" customFormat="1" ht="58.5" customHeight="1" thickBot="1" x14ac:dyDescent="0.25">
      <c r="A5" s="265" t="s">
        <v>173</v>
      </c>
      <c r="B5" s="266" t="s">
        <v>174</v>
      </c>
      <c r="C5" s="267"/>
      <c r="D5" s="265" t="s">
        <v>175</v>
      </c>
      <c r="E5" s="265" t="s">
        <v>176</v>
      </c>
    </row>
    <row r="6" spans="1:5" ht="17.25" thickTop="1" x14ac:dyDescent="0.2">
      <c r="A6" s="116" t="s">
        <v>177</v>
      </c>
      <c r="B6" s="48"/>
      <c r="C6" s="48"/>
      <c r="D6" s="48"/>
      <c r="E6" s="48"/>
    </row>
    <row r="7" spans="1:5" x14ac:dyDescent="0.2">
      <c r="A7" s="115" t="s">
        <v>239</v>
      </c>
      <c r="B7" s="115" t="s">
        <v>254</v>
      </c>
      <c r="C7" s="85">
        <f>3400000000/4449770000</f>
        <v>0.76408443582477292</v>
      </c>
      <c r="D7" s="141" t="s">
        <v>243</v>
      </c>
      <c r="E7" s="115" t="s">
        <v>254</v>
      </c>
    </row>
    <row r="8" spans="1:5" x14ac:dyDescent="0.2">
      <c r="A8" s="115" t="s">
        <v>240</v>
      </c>
      <c r="B8" s="115" t="s">
        <v>241</v>
      </c>
      <c r="C8" s="85">
        <f>428040000/4449770000</f>
        <v>9.6193735856010529E-2</v>
      </c>
      <c r="D8" s="141" t="s">
        <v>244</v>
      </c>
      <c r="E8" s="115"/>
    </row>
    <row r="9" spans="1:5" x14ac:dyDescent="0.2">
      <c r="A9" s="84"/>
      <c r="B9" s="84" t="s">
        <v>255</v>
      </c>
      <c r="C9" s="85">
        <f>370000000/4449770000</f>
        <v>8.3150365075048818E-2</v>
      </c>
      <c r="D9" s="141" t="s">
        <v>244</v>
      </c>
      <c r="E9" s="83"/>
    </row>
    <row r="10" spans="1:5" x14ac:dyDescent="0.2">
      <c r="A10" s="82" t="s">
        <v>178</v>
      </c>
      <c r="B10" s="83" t="s">
        <v>242</v>
      </c>
      <c r="C10" s="85">
        <f>140000000/4449770000</f>
        <v>3.1462300298667124E-2</v>
      </c>
      <c r="D10" s="141" t="s">
        <v>244</v>
      </c>
      <c r="E10" s="83"/>
    </row>
    <row r="11" spans="1:5" x14ac:dyDescent="0.2">
      <c r="A11" s="115" t="s">
        <v>262</v>
      </c>
      <c r="B11" s="83" t="s">
        <v>256</v>
      </c>
      <c r="C11" s="85">
        <f>111730000/4449770000</f>
        <v>2.5109162945500554E-2</v>
      </c>
      <c r="D11" s="141" t="s">
        <v>244</v>
      </c>
      <c r="E11" s="83"/>
    </row>
    <row r="12" spans="1:5" x14ac:dyDescent="0.2">
      <c r="A12" s="115" t="s">
        <v>261</v>
      </c>
      <c r="C12" s="85"/>
      <c r="D12" s="141"/>
      <c r="E12" s="83"/>
    </row>
    <row r="13" spans="1:5" x14ac:dyDescent="0.2">
      <c r="A13" s="84"/>
      <c r="B13" s="83"/>
      <c r="C13" s="83"/>
      <c r="D13" s="83"/>
      <c r="E13" s="83"/>
    </row>
    <row r="14" spans="1:5" x14ac:dyDescent="0.2">
      <c r="A14" s="82" t="s">
        <v>179</v>
      </c>
      <c r="B14" s="83"/>
      <c r="C14" s="83"/>
      <c r="D14" s="83"/>
      <c r="E14" s="83"/>
    </row>
    <row r="15" spans="1:5" x14ac:dyDescent="0.2">
      <c r="A15" s="115" t="s">
        <v>245</v>
      </c>
      <c r="B15" s="83"/>
      <c r="C15" s="83"/>
      <c r="D15" s="83"/>
      <c r="E15" s="83"/>
    </row>
    <row r="16" spans="1:5" x14ac:dyDescent="0.2">
      <c r="B16" s="83"/>
      <c r="C16" s="83"/>
      <c r="D16" s="83"/>
      <c r="E16" s="83"/>
    </row>
    <row r="17" spans="1:5" x14ac:dyDescent="0.2">
      <c r="A17" s="84"/>
      <c r="B17" s="83"/>
      <c r="C17" s="140">
        <f>SUM(C7:C16)</f>
        <v>1</v>
      </c>
      <c r="D17" s="83"/>
      <c r="E17" s="83"/>
    </row>
    <row r="18" spans="1:5" x14ac:dyDescent="0.2">
      <c r="A18" s="161" t="s">
        <v>246</v>
      </c>
      <c r="B18" s="162"/>
      <c r="C18" s="162"/>
      <c r="D18" s="162"/>
      <c r="E18" s="163"/>
    </row>
    <row r="19" spans="1:5" x14ac:dyDescent="0.2">
      <c r="A19" s="144" t="s">
        <v>247</v>
      </c>
      <c r="B19" s="145"/>
      <c r="C19" s="145"/>
      <c r="D19" s="145"/>
      <c r="E19" s="146"/>
    </row>
    <row r="20" spans="1:5" x14ac:dyDescent="0.2">
      <c r="A20" s="144" t="s">
        <v>251</v>
      </c>
      <c r="B20" s="145"/>
      <c r="C20" s="145"/>
      <c r="D20" s="145"/>
      <c r="E20" s="146"/>
    </row>
    <row r="21" spans="1:5" x14ac:dyDescent="0.2">
      <c r="A21" s="144" t="s">
        <v>250</v>
      </c>
      <c r="B21" s="145"/>
      <c r="C21" s="145"/>
      <c r="D21" s="145"/>
      <c r="E21" s="146"/>
    </row>
    <row r="22" spans="1:5" ht="39" customHeight="1" x14ac:dyDescent="0.2">
      <c r="A22" s="217" t="s">
        <v>248</v>
      </c>
      <c r="B22" s="218"/>
      <c r="C22" s="218"/>
      <c r="D22" s="218"/>
      <c r="E22" s="219"/>
    </row>
    <row r="23" spans="1:5" ht="15.75" customHeight="1" x14ac:dyDescent="0.2">
      <c r="A23" s="148" t="s">
        <v>249</v>
      </c>
      <c r="B23" s="159"/>
      <c r="C23" s="159"/>
      <c r="D23" s="159"/>
      <c r="E23" s="160"/>
    </row>
    <row r="24" spans="1:5" ht="15.75" customHeight="1" x14ac:dyDescent="0.2">
      <c r="A24" s="162"/>
      <c r="B24" s="147"/>
      <c r="C24" s="147"/>
      <c r="D24" s="147"/>
      <c r="E24" s="164"/>
    </row>
  </sheetData>
  <mergeCells count="5">
    <mergeCell ref="A1:E1"/>
    <mergeCell ref="A2:E2"/>
    <mergeCell ref="A3:E3"/>
    <mergeCell ref="B5:C5"/>
    <mergeCell ref="A22:E22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E7" sqref="E7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19.85546875" style="1" customWidth="1"/>
    <col min="5" max="5" width="20" style="1" customWidth="1"/>
    <col min="6" max="6" width="0.7109375" style="1" customWidth="1"/>
    <col min="7" max="16384" width="9.140625" style="1"/>
  </cols>
  <sheetData>
    <row r="1" spans="1:5" ht="17.100000000000001" customHeight="1" x14ac:dyDescent="0.2">
      <c r="A1" s="170" t="s">
        <v>136</v>
      </c>
      <c r="B1" s="170"/>
      <c r="C1" s="170"/>
      <c r="D1" s="170"/>
      <c r="E1" s="170"/>
    </row>
    <row r="2" spans="1:5" ht="17.100000000000001" customHeight="1" x14ac:dyDescent="0.2">
      <c r="A2" s="170" t="s">
        <v>264</v>
      </c>
      <c r="B2" s="170"/>
      <c r="C2" s="170"/>
      <c r="D2" s="170"/>
      <c r="E2" s="170"/>
    </row>
    <row r="3" spans="1:5" ht="17.100000000000001" customHeight="1" x14ac:dyDescent="0.2">
      <c r="A3" s="170" t="s">
        <v>263</v>
      </c>
      <c r="B3" s="170"/>
      <c r="C3" s="170"/>
      <c r="D3" s="170"/>
      <c r="E3" s="170"/>
    </row>
    <row r="4" spans="1:5" ht="3" customHeight="1" x14ac:dyDescent="0.2">
      <c r="A4" s="51"/>
      <c r="B4" s="51"/>
      <c r="C4" s="51"/>
      <c r="D4" s="51"/>
      <c r="E4" s="51"/>
    </row>
    <row r="5" spans="1:5" ht="17.100000000000001" customHeight="1" x14ac:dyDescent="0.2">
      <c r="E5" s="59" t="s">
        <v>82</v>
      </c>
    </row>
    <row r="6" spans="1:5" s="2" customFormat="1" ht="17.100000000000001" customHeight="1" x14ac:dyDescent="0.2">
      <c r="A6" s="245" t="s">
        <v>0</v>
      </c>
      <c r="B6" s="245" t="s">
        <v>102</v>
      </c>
      <c r="C6" s="247"/>
      <c r="D6" s="224" t="s">
        <v>265</v>
      </c>
      <c r="E6" s="224" t="s">
        <v>266</v>
      </c>
    </row>
    <row r="7" spans="1:5" s="2" customFormat="1" ht="17.100000000000001" customHeight="1" x14ac:dyDescent="0.2">
      <c r="A7" s="245"/>
      <c r="B7" s="245"/>
      <c r="C7" s="247"/>
      <c r="D7" s="268" t="s">
        <v>51</v>
      </c>
      <c r="E7" s="268" t="s">
        <v>51</v>
      </c>
    </row>
    <row r="8" spans="1:5" ht="17.100000000000001" customHeight="1" x14ac:dyDescent="0.2">
      <c r="A8" s="32" t="s">
        <v>3</v>
      </c>
      <c r="B8" s="52" t="s">
        <v>22</v>
      </c>
      <c r="C8" s="53"/>
      <c r="D8" s="133">
        <f>SUM(D9:D10)</f>
        <v>0</v>
      </c>
      <c r="E8" s="133">
        <f>SUM(E9:E10)</f>
        <v>0</v>
      </c>
    </row>
    <row r="9" spans="1:5" ht="17.100000000000001" customHeight="1" x14ac:dyDescent="0.2">
      <c r="A9" s="28"/>
      <c r="B9" s="9" t="s">
        <v>137</v>
      </c>
      <c r="C9" s="4"/>
      <c r="D9" s="30">
        <v>0</v>
      </c>
      <c r="E9" s="30">
        <v>0</v>
      </c>
    </row>
    <row r="10" spans="1:5" ht="17.100000000000001" customHeight="1" x14ac:dyDescent="0.2">
      <c r="A10" s="28"/>
      <c r="B10" s="9" t="s">
        <v>138</v>
      </c>
      <c r="C10" s="4"/>
      <c r="D10" s="30">
        <v>0</v>
      </c>
      <c r="E10" s="30">
        <v>0</v>
      </c>
    </row>
    <row r="11" spans="1:5" ht="17.100000000000001" customHeight="1" x14ac:dyDescent="0.2">
      <c r="A11" s="25"/>
      <c r="B11" s="9"/>
      <c r="C11" s="4"/>
      <c r="D11" s="30"/>
      <c r="E11" s="30"/>
    </row>
    <row r="12" spans="1:5" ht="17.100000000000001" customHeight="1" x14ac:dyDescent="0.2">
      <c r="A12" s="28" t="s">
        <v>4</v>
      </c>
      <c r="B12" s="9" t="s">
        <v>23</v>
      </c>
      <c r="C12" s="4"/>
      <c r="D12" s="35">
        <f>SUM(D13:D14)</f>
        <v>0</v>
      </c>
      <c r="E12" s="35">
        <f>SUM(E13:E14)</f>
        <v>0</v>
      </c>
    </row>
    <row r="13" spans="1:5" ht="17.100000000000001" customHeight="1" x14ac:dyDescent="0.2">
      <c r="A13" s="28"/>
      <c r="B13" s="9" t="s">
        <v>139</v>
      </c>
      <c r="C13" s="4"/>
      <c r="D13" s="30">
        <v>0</v>
      </c>
      <c r="E13" s="30">
        <v>0</v>
      </c>
    </row>
    <row r="14" spans="1:5" ht="17.100000000000001" customHeight="1" x14ac:dyDescent="0.2">
      <c r="A14" s="28"/>
      <c r="B14" s="9" t="s">
        <v>138</v>
      </c>
      <c r="C14" s="4"/>
      <c r="D14" s="30">
        <v>0</v>
      </c>
      <c r="E14" s="30">
        <v>0</v>
      </c>
    </row>
    <row r="15" spans="1:5" ht="17.100000000000001" customHeight="1" x14ac:dyDescent="0.2">
      <c r="A15" s="25"/>
      <c r="B15" s="9"/>
      <c r="C15" s="4"/>
      <c r="D15" s="30"/>
      <c r="E15" s="30"/>
    </row>
    <row r="16" spans="1:5" ht="17.100000000000001" customHeight="1" x14ac:dyDescent="0.2">
      <c r="A16" s="28" t="s">
        <v>5</v>
      </c>
      <c r="B16" s="9" t="s">
        <v>24</v>
      </c>
      <c r="C16" s="4"/>
      <c r="D16" s="35">
        <f>SUM(D17:D19)</f>
        <v>533941</v>
      </c>
      <c r="E16" s="35">
        <f>SUM(E17:E19)</f>
        <v>609922</v>
      </c>
    </row>
    <row r="17" spans="1:7" ht="17.100000000000001" customHeight="1" x14ac:dyDescent="0.2">
      <c r="A17" s="28"/>
      <c r="B17" s="9" t="s">
        <v>140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141</v>
      </c>
      <c r="C18" s="4"/>
      <c r="D18" s="30">
        <v>533941</v>
      </c>
      <c r="E18" s="30">
        <v>609922</v>
      </c>
    </row>
    <row r="19" spans="1:7" ht="17.100000000000001" customHeight="1" x14ac:dyDescent="0.2">
      <c r="A19" s="28"/>
      <c r="B19" s="9" t="s">
        <v>142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143</v>
      </c>
      <c r="C21" s="4"/>
      <c r="D21" s="35">
        <f>D22+D26+D27</f>
        <v>1768259</v>
      </c>
      <c r="E21" s="35">
        <f>E22+E26+E27</f>
        <v>1768759</v>
      </c>
      <c r="G21" s="11"/>
    </row>
    <row r="22" spans="1:7" ht="17.100000000000001" customHeight="1" x14ac:dyDescent="0.2">
      <c r="A22" s="28"/>
      <c r="B22" s="9" t="s">
        <v>144</v>
      </c>
      <c r="C22" s="4"/>
      <c r="D22" s="30">
        <f>SUM(D23:D24)</f>
        <v>1768259</v>
      </c>
      <c r="E22" s="30">
        <f>SUM(E23:E24)</f>
        <v>1768759</v>
      </c>
      <c r="G22" s="11"/>
    </row>
    <row r="23" spans="1:7" ht="17.100000000000001" customHeight="1" x14ac:dyDescent="0.2">
      <c r="A23" s="28"/>
      <c r="B23" s="9"/>
      <c r="C23" s="4" t="s">
        <v>145</v>
      </c>
      <c r="D23" s="30">
        <v>1768259</v>
      </c>
      <c r="E23" s="30">
        <v>1768759</v>
      </c>
      <c r="G23" s="11"/>
    </row>
    <row r="24" spans="1:7" ht="17.100000000000001" customHeight="1" x14ac:dyDescent="0.2">
      <c r="A24" s="28"/>
      <c r="B24" s="9"/>
      <c r="C24" s="4" t="s">
        <v>146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147</v>
      </c>
      <c r="D25" s="35"/>
      <c r="E25" s="35"/>
      <c r="G25" s="11"/>
    </row>
    <row r="26" spans="1:7" ht="17.100000000000001" customHeight="1" x14ac:dyDescent="0.2">
      <c r="A26" s="28"/>
      <c r="B26" s="9" t="s">
        <v>148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149</v>
      </c>
      <c r="C27" s="4"/>
      <c r="D27" s="30">
        <v>0</v>
      </c>
      <c r="E27" s="30">
        <v>0</v>
      </c>
    </row>
    <row r="28" spans="1:7" ht="17.100000000000001" customHeight="1" x14ac:dyDescent="0.2">
      <c r="A28" s="33"/>
      <c r="B28" s="39"/>
      <c r="C28" s="40"/>
      <c r="D28" s="134"/>
      <c r="E28" s="134"/>
    </row>
    <row r="29" spans="1:7" ht="10.5" customHeight="1" x14ac:dyDescent="0.2">
      <c r="A29" s="49"/>
      <c r="B29" s="10"/>
      <c r="C29" s="10"/>
      <c r="D29" s="152"/>
      <c r="E29" s="152"/>
    </row>
    <row r="30" spans="1:7" s="7" customFormat="1" ht="17.100000000000001" customHeight="1" x14ac:dyDescent="0.2"/>
  </sheetData>
  <mergeCells count="5">
    <mergeCell ref="A1:E1"/>
    <mergeCell ref="A2:E2"/>
    <mergeCell ref="A3:E3"/>
    <mergeCell ref="A6:A7"/>
    <mergeCell ref="B6:C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2022-03-14T03:27:22Z</cp:lastPrinted>
  <dcterms:created xsi:type="dcterms:W3CDTF">2011-07-15T16:51:48Z</dcterms:created>
  <dcterms:modified xsi:type="dcterms:W3CDTF">2024-09-11T09:26:34Z</dcterms:modified>
</cp:coreProperties>
</file>